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https://umalusio365-my.sharepoint.com/personal/kgaugelo_sekokotla_umalusi_org_za/Documents/Desktop/"/>
    </mc:Choice>
  </mc:AlternateContent>
  <xr:revisionPtr revIDLastSave="0" documentId="14_{73DE8368-0DEF-45B2-A955-D4697FA5A168}" xr6:coauthVersionLast="46" xr6:coauthVersionMax="46" xr10:uidLastSave="{00000000-0000-0000-0000-000000000000}"/>
  <workbookProtection workbookAlgorithmName="SHA-512" workbookHashValue="X2gjgsoh9OTmLsxPmYDdbj5XSCYmIzM9w3NZOI9R9mOeIk4jxlL6e7t+737AP3GW2KZDX24Osv0lbr3sdY3xsQ==" workbookSaltValue="G+4TK+H/unCNiMExrVkZAA==" workbookSpinCount="100000" lockStructure="1"/>
  <bookViews>
    <workbookView xWindow="-108" yWindow="-108" windowWidth="23256" windowHeight="12576" tabRatio="1000" xr2:uid="{00000000-000D-0000-FFFF-FFFF00000000}"/>
  </bookViews>
  <sheets>
    <sheet name="COVER SHEET" sheetId="33" r:id="rId1"/>
    <sheet name="PRICE SUMMARY DECLARATION" sheetId="40" r:id="rId2"/>
    <sheet name=" 1.1 TRANSACTION FEE OBT" sheetId="34" r:id="rId3"/>
    <sheet name=" 1.2 TRANS FEE TRADITIONAL" sheetId="38" r:id="rId4"/>
    <sheet name="2. TRANSACTION FEE OFFSITE " sheetId="35" state="hidden" r:id="rId5"/>
    <sheet name="3. MANAGEMENT FEE ONSITE" sheetId="36" state="hidden" r:id="rId6"/>
    <sheet name="4. MANAGEMENT FEE OFFSITE" sheetId="37" state="hidden" r:id="rId7"/>
    <sheet name="SUMMARY" sheetId="39" state="hidden" r:id="rId8"/>
    <sheet name="Price Declaration " sheetId="26" state="hidden" r:id="rId9"/>
  </sheets>
  <definedNames>
    <definedName name="AA" localSheetId="3">#REF!</definedName>
    <definedName name="AA" localSheetId="1">#REF!</definedName>
    <definedName name="AA">#REF!</definedName>
    <definedName name="Answers_to_Template4_Q" localSheetId="3">#REF!</definedName>
    <definedName name="Answers_to_Template4_Q" localSheetId="4">#REF!</definedName>
    <definedName name="Answers_to_Template4_Q" localSheetId="5">#REF!</definedName>
    <definedName name="Answers_to_Template4_Q" localSheetId="6">#REF!</definedName>
    <definedName name="Answers_to_Template4_Q" localSheetId="1">#REF!</definedName>
    <definedName name="Answers_to_Template4_Q">#REF!</definedName>
    <definedName name="Cost_Changes" localSheetId="3">#REF!</definedName>
    <definedName name="Cost_Changes" localSheetId="4">#REF!</definedName>
    <definedName name="Cost_Changes" localSheetId="5">#REF!</definedName>
    <definedName name="Cost_Changes" localSheetId="6">#REF!</definedName>
    <definedName name="Cost_Changes" localSheetId="1">#REF!</definedName>
    <definedName name="Cost_Changes">#REF!</definedName>
    <definedName name="EE" localSheetId="3">#REF!</definedName>
    <definedName name="EE" localSheetId="1">#REF!</definedName>
    <definedName name="EE">#REF!</definedName>
    <definedName name="Names_cells" localSheetId="3">#REF!</definedName>
    <definedName name="Names_cells" localSheetId="4">#REF!</definedName>
    <definedName name="Names_cells" localSheetId="5">#REF!</definedName>
    <definedName name="Names_cells" localSheetId="6">#REF!</definedName>
    <definedName name="Names_cells" localSheetId="1">#REF!</definedName>
    <definedName name="Names_cells">#REF!</definedName>
    <definedName name="_xlnm.Print_Area" localSheetId="2">' 1.1 TRANSACTION FEE OBT'!$A$1:$I$57</definedName>
    <definedName name="_xlnm.Print_Area" localSheetId="3">' 1.2 TRANS FEE TRADITIONAL'!$A$1:$I$33</definedName>
    <definedName name="_xlnm.Print_Area" localSheetId="4">'2. TRANSACTION FEE OFFSITE '!$A$1:$I$50</definedName>
    <definedName name="_xlnm.Print_Area" localSheetId="5">'3. MANAGEMENT FEE ONSITE'!$B$1:$F$94</definedName>
    <definedName name="_xlnm.Print_Area" localSheetId="6">'4. MANAGEMENT FEE OFFSITE'!$B$1:$F$94</definedName>
    <definedName name="_xlnm.Print_Area" localSheetId="0">'COVER SHEET'!$A$1:$M$49</definedName>
    <definedName name="_xlnm.Print_Area" localSheetId="8">'Price Declaration '!$A$1:$I$57</definedName>
    <definedName name="_xlnm.Print_Area" localSheetId="1">'PRICE SUMMARY DECLARATION'!$A$1:$I$59</definedName>
    <definedName name="_xlnm.Print_Area" localSheetId="7">SUMMARY!$A$1:$H$28</definedName>
    <definedName name="QQ" localSheetId="3">#REF!</definedName>
    <definedName name="QQ" localSheetId="1">#REF!</definedName>
    <definedName name="QQ">#REF!</definedName>
    <definedName name="RR" localSheetId="3">#REF!</definedName>
    <definedName name="RR" localSheetId="1">#REF!</definedName>
    <definedName name="RR">#REF!</definedName>
    <definedName name="SS" localSheetId="3">#REF!</definedName>
    <definedName name="SS" localSheetId="1">#REF!</definedName>
    <definedName name="SS">#REF!</definedName>
    <definedName name="TOTAL_E" localSheetId="3">#REF!</definedName>
    <definedName name="TOTAL_E" localSheetId="4">#REF!</definedName>
    <definedName name="TOTAL_E" localSheetId="5">#REF!</definedName>
    <definedName name="TOTAL_E" localSheetId="6">#REF!</definedName>
    <definedName name="TOTAL_E" localSheetId="1">#REF!</definedName>
    <definedName name="TOTAL_E">#REF!</definedName>
    <definedName name="TOTAL_I" localSheetId="3">#REF!</definedName>
    <definedName name="TOTAL_I" localSheetId="4">#REF!</definedName>
    <definedName name="TOTAL_I" localSheetId="5">#REF!</definedName>
    <definedName name="TOTAL_I" localSheetId="6">#REF!</definedName>
    <definedName name="TOTAL_I" localSheetId="1">#REF!</definedName>
    <definedName name="TOTAL_I">#REF!</definedName>
    <definedName name="TOTAL_M" localSheetId="3">#REF!</definedName>
    <definedName name="TOTAL_M" localSheetId="4">#REF!</definedName>
    <definedName name="TOTAL_M" localSheetId="5">#REF!</definedName>
    <definedName name="TOTAL_M" localSheetId="6">#REF!</definedName>
    <definedName name="TOTAL_M" localSheetId="1">#REF!</definedName>
    <definedName name="TOTAL_M">#REF!</definedName>
    <definedName name="TT" localSheetId="3">#REF!</definedName>
    <definedName name="TT" localSheetId="1">#REF!</definedName>
    <definedName name="TT">#REF!</definedName>
    <definedName name="WW" localSheetId="3">#REF!</definedName>
    <definedName name="WW" localSheetId="1">#REF!</definedName>
    <definedName name="WW">#REF!</definedName>
    <definedName name="XX" localSheetId="3">#REF!</definedName>
    <definedName name="XX" localSheetId="6">#REF!</definedName>
    <definedName name="XX" localSheetId="1">#REF!</definedName>
    <definedName name="XX">#REF!</definedName>
    <definedName name="Years" localSheetId="3">#REF!</definedName>
    <definedName name="Years" localSheetId="4">#REF!</definedName>
    <definedName name="Years" localSheetId="5">#REF!</definedName>
    <definedName name="Years" localSheetId="6">#REF!</definedName>
    <definedName name="Years" localSheetId="1">#REF!</definedName>
    <definedName name="Years">#REF!</definedName>
    <definedName name="YY" localSheetId="3">#REF!</definedName>
    <definedName name="YY" localSheetId="6">#REF!</definedName>
    <definedName name="YY" localSheetId="1">#REF!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38" l="1"/>
  <c r="G6" i="34"/>
  <c r="H6" i="40"/>
  <c r="C10" i="26"/>
  <c r="C9" i="26"/>
  <c r="C8" i="26"/>
  <c r="D92" i="37"/>
  <c r="E75" i="37"/>
  <c r="E74" i="37"/>
  <c r="E73" i="37"/>
  <c r="E72" i="37"/>
  <c r="E71" i="37"/>
  <c r="E70" i="37"/>
  <c r="E69" i="37"/>
  <c r="F56" i="37"/>
  <c r="F57" i="37" s="1"/>
  <c r="F58" i="37" s="1"/>
  <c r="F64" i="37" s="1"/>
  <c r="E56" i="37"/>
  <c r="E57" i="37" s="1"/>
  <c r="E58" i="37" s="1"/>
  <c r="F45" i="37"/>
  <c r="F44" i="37"/>
  <c r="F43" i="37"/>
  <c r="E43" i="37"/>
  <c r="E44" i="37" s="1"/>
  <c r="E45" i="37" s="1"/>
  <c r="D9" i="37"/>
  <c r="D8" i="37"/>
  <c r="D7" i="37"/>
  <c r="D92" i="36"/>
  <c r="E75" i="36"/>
  <c r="E74" i="36"/>
  <c r="E73" i="36"/>
  <c r="E72" i="36"/>
  <c r="E71" i="36"/>
  <c r="E70" i="36"/>
  <c r="E69" i="36"/>
  <c r="E58" i="36"/>
  <c r="F57" i="36"/>
  <c r="F58" i="36" s="1"/>
  <c r="E57" i="36"/>
  <c r="F56" i="36"/>
  <c r="E56" i="36"/>
  <c r="E45" i="36"/>
  <c r="E44" i="36"/>
  <c r="F43" i="36"/>
  <c r="F44" i="36" s="1"/>
  <c r="F45" i="36" s="1"/>
  <c r="E43" i="36"/>
  <c r="D9" i="36"/>
  <c r="D8" i="36"/>
  <c r="D7" i="36"/>
  <c r="C48" i="35"/>
  <c r="C25" i="35"/>
  <c r="D11" i="36" s="1"/>
  <c r="D11" i="37" s="1"/>
  <c r="I24" i="35"/>
  <c r="H24" i="35"/>
  <c r="F24" i="35"/>
  <c r="E24" i="35"/>
  <c r="I23" i="35"/>
  <c r="H23" i="35"/>
  <c r="E23" i="35"/>
  <c r="F23" i="35" s="1"/>
  <c r="I22" i="35"/>
  <c r="H22" i="35"/>
  <c r="F22" i="35"/>
  <c r="E22" i="35"/>
  <c r="I21" i="35"/>
  <c r="H21" i="35"/>
  <c r="E21" i="35"/>
  <c r="F21" i="35" s="1"/>
  <c r="I20" i="35"/>
  <c r="H20" i="35"/>
  <c r="F20" i="35"/>
  <c r="E20" i="35"/>
  <c r="I19" i="35"/>
  <c r="H19" i="35"/>
  <c r="E19" i="35"/>
  <c r="F19" i="35" s="1"/>
  <c r="I18" i="35"/>
  <c r="H18" i="35"/>
  <c r="F18" i="35"/>
  <c r="E18" i="35"/>
  <c r="I17" i="35"/>
  <c r="H17" i="35"/>
  <c r="E17" i="35"/>
  <c r="F17" i="35" s="1"/>
  <c r="I16" i="35"/>
  <c r="H16" i="35"/>
  <c r="F16" i="35"/>
  <c r="E16" i="35"/>
  <c r="I15" i="35"/>
  <c r="H15" i="35"/>
  <c r="E15" i="35"/>
  <c r="F15" i="35" s="1"/>
  <c r="I14" i="35"/>
  <c r="I25" i="35" s="1"/>
  <c r="H14" i="35"/>
  <c r="F14" i="35"/>
  <c r="F25" i="35" s="1"/>
  <c r="E14" i="35"/>
  <c r="C9" i="35"/>
  <c r="C8" i="35"/>
  <c r="C7" i="35"/>
  <c r="C30" i="38"/>
  <c r="I29" i="38"/>
  <c r="H29" i="38"/>
  <c r="F29" i="38"/>
  <c r="E29" i="38"/>
  <c r="I28" i="38"/>
  <c r="H28" i="38"/>
  <c r="F28" i="38"/>
  <c r="E28" i="38"/>
  <c r="I27" i="38"/>
  <c r="H27" i="38"/>
  <c r="E27" i="38"/>
  <c r="F27" i="38" s="1"/>
  <c r="I26" i="38"/>
  <c r="H26" i="38"/>
  <c r="E26" i="38"/>
  <c r="F26" i="38" s="1"/>
  <c r="H25" i="38"/>
  <c r="I25" i="38" s="1"/>
  <c r="E25" i="38"/>
  <c r="F25" i="38" s="1"/>
  <c r="H24" i="38"/>
  <c r="I24" i="38" s="1"/>
  <c r="E24" i="38"/>
  <c r="F24" i="38" s="1"/>
  <c r="H23" i="38"/>
  <c r="I23" i="38" s="1"/>
  <c r="F23" i="38"/>
  <c r="E23" i="38"/>
  <c r="H22" i="38"/>
  <c r="I22" i="38" s="1"/>
  <c r="F22" i="38"/>
  <c r="E22" i="38"/>
  <c r="I21" i="38"/>
  <c r="H21" i="38"/>
  <c r="F21" i="38"/>
  <c r="E21" i="38"/>
  <c r="I20" i="38"/>
  <c r="H20" i="38"/>
  <c r="F20" i="38"/>
  <c r="E20" i="38"/>
  <c r="I19" i="38"/>
  <c r="H19" i="38"/>
  <c r="E19" i="38"/>
  <c r="F19" i="38" s="1"/>
  <c r="I18" i="38"/>
  <c r="H18" i="38"/>
  <c r="E18" i="38"/>
  <c r="F18" i="38" s="1"/>
  <c r="H17" i="38"/>
  <c r="I17" i="38" s="1"/>
  <c r="E17" i="38"/>
  <c r="F17" i="38" s="1"/>
  <c r="H16" i="38"/>
  <c r="I16" i="38" s="1"/>
  <c r="E16" i="38"/>
  <c r="F16" i="38" s="1"/>
  <c r="A16" i="38"/>
  <c r="A17" i="38" s="1"/>
  <c r="A18" i="38" s="1"/>
  <c r="A19" i="38" s="1"/>
  <c r="A20" i="38" s="1"/>
  <c r="A21" i="38" s="1"/>
  <c r="A22" i="38" s="1"/>
  <c r="A23" i="38" s="1"/>
  <c r="A24" i="38" s="1"/>
  <c r="A25" i="38" s="1"/>
  <c r="A26" i="38" s="1"/>
  <c r="A27" i="38" s="1"/>
  <c r="A28" i="38" s="1"/>
  <c r="A29" i="38" s="1"/>
  <c r="H15" i="38"/>
  <c r="I15" i="38" s="1"/>
  <c r="E15" i="38"/>
  <c r="F15" i="38" s="1"/>
  <c r="A15" i="38"/>
  <c r="H14" i="38"/>
  <c r="I14" i="38" s="1"/>
  <c r="E14" i="38"/>
  <c r="F14" i="38" s="1"/>
  <c r="C9" i="38"/>
  <c r="C8" i="38"/>
  <c r="C7" i="38"/>
  <c r="C55" i="34"/>
  <c r="C39" i="34"/>
  <c r="E15" i="39" s="1"/>
  <c r="I27" i="34"/>
  <c r="H27" i="34"/>
  <c r="E27" i="34"/>
  <c r="F27" i="34" s="1"/>
  <c r="H26" i="34"/>
  <c r="I26" i="34" s="1"/>
  <c r="E26" i="34"/>
  <c r="F26" i="34" s="1"/>
  <c r="H25" i="34"/>
  <c r="I25" i="34" s="1"/>
  <c r="E25" i="34"/>
  <c r="F25" i="34" s="1"/>
  <c r="H24" i="34"/>
  <c r="I24" i="34" s="1"/>
  <c r="F24" i="34"/>
  <c r="E24" i="34"/>
  <c r="H23" i="34"/>
  <c r="I23" i="34" s="1"/>
  <c r="F23" i="34"/>
  <c r="E23" i="34"/>
  <c r="I22" i="34"/>
  <c r="H22" i="34"/>
  <c r="F22" i="34"/>
  <c r="E22" i="34"/>
  <c r="I21" i="34"/>
  <c r="H21" i="34"/>
  <c r="F21" i="34"/>
  <c r="E21" i="34"/>
  <c r="H20" i="34"/>
  <c r="I20" i="34" s="1"/>
  <c r="E20" i="34"/>
  <c r="F20" i="34" s="1"/>
  <c r="H19" i="34"/>
  <c r="I19" i="34" s="1"/>
  <c r="E19" i="34"/>
  <c r="F19" i="34" s="1"/>
  <c r="H18" i="34"/>
  <c r="I18" i="34" s="1"/>
  <c r="E18" i="34"/>
  <c r="F18" i="34" s="1"/>
  <c r="H17" i="34"/>
  <c r="I17" i="34" s="1"/>
  <c r="E17" i="34"/>
  <c r="F17" i="34" s="1"/>
  <c r="H16" i="34"/>
  <c r="I16" i="34" s="1"/>
  <c r="F16" i="34"/>
  <c r="E16" i="34"/>
  <c r="H15" i="34"/>
  <c r="I15" i="34" s="1"/>
  <c r="F15" i="34"/>
  <c r="E15" i="34"/>
  <c r="A15" i="34"/>
  <c r="A16" i="34" s="1"/>
  <c r="A17" i="34" s="1"/>
  <c r="A18" i="34" s="1"/>
  <c r="A19" i="34" s="1"/>
  <c r="A20" i="34" s="1"/>
  <c r="A21" i="34" s="1"/>
  <c r="A22" i="34" s="1"/>
  <c r="A23" i="34" s="1"/>
  <c r="A24" i="34" s="1"/>
  <c r="A25" i="34" s="1"/>
  <c r="A26" i="34" s="1"/>
  <c r="A27" i="34" s="1"/>
  <c r="H14" i="34"/>
  <c r="I14" i="34" s="1"/>
  <c r="F14" i="34"/>
  <c r="E14" i="34"/>
  <c r="C9" i="34"/>
  <c r="C8" i="34"/>
  <c r="C7" i="34"/>
  <c r="E49" i="40"/>
  <c r="C10" i="40"/>
  <c r="C9" i="40"/>
  <c r="C8" i="40"/>
  <c r="E25" i="40" l="1"/>
  <c r="E27" i="35"/>
  <c r="F30" i="38"/>
  <c r="F31" i="38" s="1"/>
  <c r="H27" i="35"/>
  <c r="F26" i="35" s="1"/>
  <c r="E25" i="26" s="1"/>
  <c r="F64" i="36"/>
  <c r="E62" i="36" s="1"/>
  <c r="E31" i="26" s="1"/>
  <c r="E60" i="36"/>
  <c r="E61" i="36" s="1"/>
  <c r="I28" i="34"/>
  <c r="F28" i="34"/>
  <c r="I30" i="38"/>
  <c r="E64" i="36"/>
  <c r="E60" i="37"/>
  <c r="E61" i="37" s="1"/>
  <c r="E64" i="37"/>
  <c r="E62" i="37" s="1"/>
  <c r="E37" i="26" s="1"/>
  <c r="F29" i="34" l="1"/>
  <c r="E19" i="40" s="1"/>
  <c r="E28" i="40" s="1"/>
  <c r="G15" i="39"/>
  <c r="E34" i="40"/>
  <c r="D15" i="39" l="1"/>
  <c r="F15" i="39" s="1"/>
  <c r="H15" i="39" s="1"/>
  <c r="E19" i="26"/>
  <c r="E41" i="40"/>
</calcChain>
</file>

<file path=xl/sharedStrings.xml><?xml version="1.0" encoding="utf-8"?>
<sst xmlns="http://schemas.openxmlformats.org/spreadsheetml/2006/main" count="460" uniqueCount="216">
  <si>
    <t>Description</t>
  </si>
  <si>
    <t>PRICING SUBMISSION</t>
  </si>
  <si>
    <t>BIDDER NAME</t>
  </si>
  <si>
    <t>Dear Sir/Madam,</t>
  </si>
  <si>
    <t>Price Declaration</t>
  </si>
  <si>
    <t>Overheads</t>
  </si>
  <si>
    <t>Percentage Fee</t>
  </si>
  <si>
    <t>Item</t>
  </si>
  <si>
    <t>RFP NO:</t>
  </si>
  <si>
    <t>RFP NAME:</t>
  </si>
  <si>
    <t>PRICE INSTRUCTIONS</t>
  </si>
  <si>
    <t>2.1.2 Bidders must sign all paper copies of their Pricing Schedule.</t>
  </si>
  <si>
    <t>2.2.2 All worksheets in the electronic copy of the Pricing Schedule are password protected.</t>
  </si>
  <si>
    <t>2.2.6 The Bidders are required to input the following cells only:</t>
  </si>
  <si>
    <t>2.1.1 Bidders must submit both a paper copy and an electronic copy of the Pricing Schedule. In the event of a discrepancy, the
         paper copy will prevail.</t>
  </si>
  <si>
    <t>2.2.1 The Pricing Schedule templates are contained within the one (1) Excel spreadsheet .</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</si>
  <si>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</si>
  <si>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</si>
  <si>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</si>
  <si>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2.3.1 Bidders’ proposed Pricing Schedules must be firm and not indicative.</t>
  </si>
  <si>
    <t>2.3.2 All Bidders’ pricing must be quoted in South African Rands (ZAR).</t>
  </si>
  <si>
    <t>ITEM</t>
  </si>
  <si>
    <t>Customised Reports (per report)</t>
  </si>
  <si>
    <t>Unit Price
(excl VAT)</t>
  </si>
  <si>
    <t>Transaction Type</t>
  </si>
  <si>
    <t>Other (Specify)</t>
  </si>
  <si>
    <t>Unit Price
(incl VAT)</t>
  </si>
  <si>
    <t>TOTAL Price
(incl VAT)</t>
  </si>
  <si>
    <t>TRADITIONAL BOOKINGS</t>
  </si>
  <si>
    <t>ONLINE BOOKINGS</t>
  </si>
  <si>
    <t>1.1  TRANSACTION FEES</t>
  </si>
  <si>
    <t>1.2  CONFERENCE TRANSACTION FEE</t>
  </si>
  <si>
    <t>Comment</t>
  </si>
  <si>
    <t>1.3  COST ELEMENT BREAKDOWN</t>
  </si>
  <si>
    <t>This cost breakdown will be used for price adjustment purposes.  The formula for price adjustment is explained on the CPA tab.</t>
  </si>
  <si>
    <t>Cost Element</t>
  </si>
  <si>
    <t>Percentage weighted contribution</t>
  </si>
  <si>
    <t xml:space="preserve">Index </t>
  </si>
  <si>
    <r>
      <t xml:space="preserve">Conference Transaction Fee </t>
    </r>
    <r>
      <rPr>
        <b/>
        <sz val="11"/>
        <rFont val="Arial"/>
        <family val="2"/>
      </rPr>
      <t>(as a % of the Total turnover of the event)</t>
    </r>
  </si>
  <si>
    <t>Compensation</t>
  </si>
  <si>
    <t>Administration cost</t>
  </si>
  <si>
    <t>Interest on Overdraft</t>
  </si>
  <si>
    <t>TEMPLATE 1: TRANSACTION FEE MODEL</t>
  </si>
  <si>
    <t>ON-SITE SERVICES</t>
  </si>
  <si>
    <t>TEMPLATE 2: TRANSACTION FEE MODEL</t>
  </si>
  <si>
    <t>OFF-SITE SERVICES</t>
  </si>
  <si>
    <t>1.  STRUCTURE OF THE TENDER</t>
  </si>
  <si>
    <t>2.  GENERAL INSTRUCTIONS FOR COMPLETING THE PRICING SCHEDULE TEMPLATES</t>
  </si>
  <si>
    <t>2.1  Tender submission format</t>
  </si>
  <si>
    <t>2.2  Input spreadsheets</t>
  </si>
  <si>
    <t>2.3  Currency and VAT</t>
  </si>
  <si>
    <t>TEMPLATE 3: MANAGEMENT FEE MODEL</t>
  </si>
  <si>
    <t>TEMPLATE 4: MANAGEMENT FEE MODEL</t>
  </si>
  <si>
    <t>1.1  MANAGEMENT FEES</t>
  </si>
  <si>
    <t>Fixed Costs (Management Fees)</t>
  </si>
  <si>
    <t>#</t>
  </si>
  <si>
    <t xml:space="preserve">     Receptionist</t>
  </si>
  <si>
    <t xml:space="preserve">     Senior Travel Consultants</t>
  </si>
  <si>
    <t xml:space="preserve">     Intermediate Travel Consultants</t>
  </si>
  <si>
    <t xml:space="preserve">     Junior Travel Consultants</t>
  </si>
  <si>
    <t xml:space="preserve">     Travel Manager</t>
  </si>
  <si>
    <t xml:space="preserve">     Finance Manager / Accountant</t>
  </si>
  <si>
    <t xml:space="preserve">     Admin Back Office (Creditors/ Debtors /
     Finance Processors</t>
  </si>
  <si>
    <t xml:space="preserve">     Strategic Account Manager</t>
  </si>
  <si>
    <t xml:space="preserve">     System Administrator</t>
  </si>
  <si>
    <t>Standard Monthly Reports (3 Std Reports x 12 months)</t>
  </si>
  <si>
    <t>Standard Weekly Reports (3 Weekly Report x 52 weeks)</t>
  </si>
  <si>
    <t>* Communication (SMS, Email alerts, 
Industry updates)</t>
  </si>
  <si>
    <t>ESTIMATED TRANSACTION VOLUMES  *</t>
  </si>
  <si>
    <t>Marketing</t>
  </si>
  <si>
    <t>Technology (Software Licences)</t>
  </si>
  <si>
    <t>Computing / GDS Fees</t>
  </si>
  <si>
    <t>Office Leasing (if applicable)</t>
  </si>
  <si>
    <t>Utility bills (phone, broadband, electricity, etc.</t>
  </si>
  <si>
    <t>Assocciation membership fees</t>
  </si>
  <si>
    <t>Banking Services (Interest, Merchant Fees, etc.)</t>
  </si>
  <si>
    <t>Profit</t>
  </si>
  <si>
    <t>Annual Cost
(Excl VAT)</t>
  </si>
  <si>
    <t>Total Annual Cost (Excl VAT)</t>
  </si>
  <si>
    <t>Total Annual Cost (Incl VAT)</t>
  </si>
  <si>
    <t xml:space="preserve">Variable Costs </t>
  </si>
  <si>
    <t>Estimated #</t>
  </si>
  <si>
    <r>
      <t xml:space="preserve">After-Hours (VIP/Executive Travel Consultant)
(Estimated at </t>
    </r>
    <r>
      <rPr>
        <b/>
        <sz val="11"/>
        <color rgb="FFFF0000"/>
        <rFont val="Arial"/>
        <family val="2"/>
      </rPr>
      <t>20</t>
    </r>
    <r>
      <rPr>
        <sz val="11"/>
        <rFont val="Arial"/>
        <family val="2"/>
      </rPr>
      <t xml:space="preserve"> Calls per month</t>
    </r>
  </si>
  <si>
    <r>
      <t xml:space="preserve">After-Hours Call Center / Contact Number(17h00 - 7h30 Weekdays; 24 hours weekends and public holidays)
(Estimated at </t>
    </r>
    <r>
      <rPr>
        <b/>
        <sz val="11"/>
        <color rgb="FFFF0000"/>
        <rFont val="Arial"/>
        <family val="2"/>
      </rPr>
      <t>50</t>
    </r>
    <r>
      <rPr>
        <sz val="11"/>
        <rFont val="Arial"/>
        <family val="2"/>
      </rPr>
      <t xml:space="preserve"> Calls per month</t>
    </r>
  </si>
  <si>
    <t>Courier Services</t>
  </si>
  <si>
    <t>Visa Services</t>
  </si>
  <si>
    <t>Stationery (Estimated per annum)</t>
  </si>
  <si>
    <t>Training &amp; Recruitment (own Staff estimated per annum)</t>
  </si>
  <si>
    <t>Fixed Monthly MANAGEMENT FEE (incl VAT)</t>
  </si>
  <si>
    <t>Variable Monthly MANAGEMENT FEE (incl VAT)</t>
  </si>
  <si>
    <t>GRAND TOTAL PER ANNUM (incl VAT)</t>
  </si>
  <si>
    <t>GRAND TOTAL PER MONTH (incl VAT)</t>
  </si>
  <si>
    <t>Cost of Additional items (per incident)</t>
  </si>
  <si>
    <t>Office Leasing (not applicable for on-site)</t>
  </si>
  <si>
    <t>In words:</t>
  </si>
  <si>
    <t>(incl. VAT)</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</si>
  <si>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</si>
  <si>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</si>
  <si>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Percentage Split between Online Booking  and Traditional Booking</t>
  </si>
  <si>
    <t>Percentage Traditional</t>
  </si>
  <si>
    <t>Percentage Online</t>
  </si>
  <si>
    <r>
      <t xml:space="preserve">We understand that </t>
    </r>
    <r>
      <rPr>
        <b/>
        <sz val="10"/>
        <rFont val="Arial"/>
        <family val="2"/>
      </rPr>
      <t>ATNS</t>
    </r>
    <r>
      <rPr>
        <sz val="10"/>
        <rFont val="Arial"/>
        <family val="2"/>
      </rPr>
      <t xml:space="preserve"> are not bound to accept the lowest or any offer and that we must bear all costs which we have incurred in connection with preparing and submitting this bid.</t>
    </r>
  </si>
  <si>
    <r>
      <t xml:space="preserve">We undertake to hold this offer open for acceptance for a period of </t>
    </r>
    <r>
      <rPr>
        <b/>
        <sz val="10"/>
        <rFont val="Arial"/>
        <family val="2"/>
      </rPr>
      <t>120 days</t>
    </r>
    <r>
      <rPr>
        <sz val="10"/>
        <rFont val="Arial"/>
        <family val="2"/>
      </rPr>
      <t xml:space="preserve"> from the date of submission of offers. We further undertake that upon final acceptance of our offer, we will commence with the provision of service when required to do so by the </t>
    </r>
    <r>
      <rPr>
        <b/>
        <sz val="10"/>
        <rFont val="Arial"/>
        <family val="2"/>
      </rPr>
      <t>ATNS</t>
    </r>
  </si>
  <si>
    <t>These services will only be done on request from ATNS and will be invoiced accordingly.
These costs are ADDITIONAL to the monthly Management Fee.
These items will not be used for evaluation purposes.</t>
  </si>
  <si>
    <t>Estimated Volume (annual)</t>
  </si>
  <si>
    <t>Total annual costs</t>
  </si>
  <si>
    <t>(Incl VAT)</t>
  </si>
  <si>
    <t>*Includes annual escation</t>
  </si>
  <si>
    <t>Accommodation Grouping (Acc)</t>
  </si>
  <si>
    <t>Domestic Air Travel (Dom)</t>
  </si>
  <si>
    <t>International Air Travel (Int)</t>
  </si>
  <si>
    <t>Conferencing (Con)</t>
  </si>
  <si>
    <t>Car Hire (Car)</t>
  </si>
  <si>
    <t>Transfers (Tra)</t>
  </si>
  <si>
    <t>Visas (Vis)</t>
  </si>
  <si>
    <t>Bus (Bs)</t>
  </si>
  <si>
    <t>Group Transfer (Grt)</t>
  </si>
  <si>
    <t>Transaction Fee (Off-Site) total - (Traditional plus online bookings)</t>
  </si>
  <si>
    <t>Transaction Fee (On-Site) total - (Traditional plus online bookings)</t>
  </si>
  <si>
    <t>Management Fee (On-Site) total - (Traditional plus online bookings)</t>
  </si>
  <si>
    <t>Management Fee (Off-Site) total - (Traditional plus online bookings)</t>
  </si>
  <si>
    <t>ANNEXURE C</t>
  </si>
  <si>
    <t>Miscellaneous (Mis)</t>
  </si>
  <si>
    <t>Group Accommodation (Grc)</t>
  </si>
  <si>
    <t>*Includes annual escalation</t>
  </si>
  <si>
    <t>Total 5* year costs (Traditional plus online bookings)</t>
  </si>
  <si>
    <r>
      <t xml:space="preserve">The </t>
    </r>
    <r>
      <rPr>
        <b/>
        <i/>
        <sz val="11"/>
        <color rgb="FFFF0000"/>
        <rFont val="Arial"/>
        <family val="2"/>
      </rPr>
      <t>GRAND TOTAL FOR 5 YEARS (incl VAT)</t>
    </r>
    <r>
      <rPr>
        <i/>
        <sz val="11"/>
        <color rgb="FFFF0000"/>
        <rFont val="Arial"/>
        <family val="2"/>
      </rPr>
      <t xml:space="preserve"> will be used in the evaluation formul.Each item should be priced either as traditional or online but not both</t>
    </r>
  </si>
  <si>
    <r>
      <t xml:space="preserve">Having read through and examined the Request For Proposal (RFP) Document, the General Conditions, The Requirement and all other Annexures to the RFP Document, we offer to provide </t>
    </r>
    <r>
      <rPr>
        <b/>
        <sz val="10"/>
        <rFont val="Arial"/>
        <family val="2"/>
      </rPr>
      <t xml:space="preserve">ON-SITE / OFF-SITE </t>
    </r>
    <r>
      <rPr>
        <sz val="10"/>
        <rFont val="Arial"/>
        <family val="2"/>
      </rPr>
      <t xml:space="preserve">travel management service to </t>
    </r>
    <r>
      <rPr>
        <b/>
        <sz val="10"/>
        <rFont val="Arial"/>
        <family val="2"/>
      </rPr>
      <t>ATNS</t>
    </r>
    <r>
      <rPr>
        <sz val="10"/>
        <rFont val="Arial"/>
        <family val="2"/>
      </rPr>
      <t xml:space="preserve"> at the following total amounts (including VAT) for the 5 year period.</t>
    </r>
  </si>
  <si>
    <t>Template 1: Transaction Fee (On-Site) - For 5years (incl. VAT)</t>
  </si>
  <si>
    <t>Template 2: Transaction Fee (Off-Site) - For 5 years (incl. VAT)</t>
  </si>
  <si>
    <t>GRAND TOTAL FOR 5* YEARS (incl VAT)</t>
  </si>
  <si>
    <t>GRAND TOTAL FOR 5 YEARS* (incl VAT)</t>
  </si>
  <si>
    <t>Photocopy</t>
  </si>
  <si>
    <t>head office</t>
  </si>
  <si>
    <t>Billback</t>
  </si>
  <si>
    <t xml:space="preserve">Upload Fee </t>
  </si>
  <si>
    <t>Head Office</t>
  </si>
  <si>
    <t>Changes / Refunds / Cancellations</t>
  </si>
  <si>
    <t>Date 28 January 2021</t>
  </si>
  <si>
    <t>Tel No: …011 - 486 9000…………………………………….</t>
  </si>
  <si>
    <t>Fax No: …086 521 4565…………………………………….</t>
  </si>
  <si>
    <t>Cell No: …082 356 0906…………………………………….</t>
  </si>
  <si>
    <t>Email:…sailesh@nexustravel.co.za……………………………………….</t>
  </si>
  <si>
    <t>Template 3: Management Fee (On-Site) - For 5 years (incl. VAT)</t>
  </si>
  <si>
    <t>Template 4: Management Fee (Off-Site) - For 5 years (incl. VAT)</t>
  </si>
  <si>
    <t>APPOINTMENT OF A SERVICE PROVIDER TO PROVIDE TRAVEL MANAGEMENT AND RELATED SERVICES FOR UMALUSI FOR A PERIOD OF FIVE (5) YEARS</t>
  </si>
  <si>
    <t>Visa Assistance 
(Provision of documents and advice)</t>
  </si>
  <si>
    <t>SMS Notifications</t>
  </si>
  <si>
    <t>Cancellations</t>
  </si>
  <si>
    <t>Changes to bookings</t>
  </si>
  <si>
    <t>After Hours Services</t>
  </si>
  <si>
    <t>Additional Ad-hoc Reports (per report)</t>
  </si>
  <si>
    <t>Debtors Account Reconciliation</t>
  </si>
  <si>
    <t>Travel Lodge card reconcilliation</t>
  </si>
  <si>
    <t xml:space="preserve">Implementation of an online travel tool </t>
  </si>
  <si>
    <t xml:space="preserve">International - Air Travel  </t>
  </si>
  <si>
    <t>International (Re-issue)-Air Travel</t>
  </si>
  <si>
    <t>Regional (Re-issue) - Air Travel</t>
  </si>
  <si>
    <t xml:space="preserve">Domestic - Car Rental </t>
  </si>
  <si>
    <t>Domestic - Transfers/Shuttle</t>
  </si>
  <si>
    <t xml:space="preserve">Domestic (Re-issue) - Air Travel </t>
  </si>
  <si>
    <t xml:space="preserve">Domestic- Accommodation </t>
  </si>
  <si>
    <t xml:space="preserve">Domestic -Air Travel </t>
  </si>
  <si>
    <t xml:space="preserve">Domestic Refunds – Air </t>
  </si>
  <si>
    <t xml:space="preserve">International-  Refunds – Air </t>
  </si>
  <si>
    <t xml:space="preserve">International- Accommodation </t>
  </si>
  <si>
    <t xml:space="preserve">International -Transfers/Shuttle </t>
  </si>
  <si>
    <t xml:space="preserve">International-Car Rental </t>
  </si>
  <si>
    <t xml:space="preserve">Regional - Air Travel </t>
  </si>
  <si>
    <t xml:space="preserve">Regional -Accommodation </t>
  </si>
  <si>
    <t xml:space="preserve">Regional- Car Rental </t>
  </si>
  <si>
    <t xml:space="preserve">Regional Refunds – Air </t>
  </si>
  <si>
    <t xml:space="preserve">Regional -Transfers/Shuttle </t>
  </si>
  <si>
    <t>INITIAL SET UP</t>
  </si>
  <si>
    <t>Onboarding training</t>
  </si>
  <si>
    <t>DESCRIPTION</t>
  </si>
  <si>
    <t>COSTS</t>
  </si>
  <si>
    <t>ONLINE COSTS</t>
  </si>
  <si>
    <t>IMPLIMENTATION AND SET UP COSTS</t>
  </si>
  <si>
    <t>SUB COSTS</t>
  </si>
  <si>
    <t>TOTAL COSTS</t>
  </si>
  <si>
    <t>NAME OF BIDDER:</t>
  </si>
  <si>
    <t>CONTACT PERSON:</t>
  </si>
  <si>
    <t>E-MAIL ADDRESS:</t>
  </si>
  <si>
    <t>TELEPHONE NUMBER:</t>
  </si>
  <si>
    <t>BIDDER’S STAMP OR SIGNATURE</t>
  </si>
  <si>
    <t>OFF LINE</t>
  </si>
  <si>
    <t>PLEASE PRINT AND SIGN / STAMP THE SIGNATURE AS INDICATED BELOW</t>
  </si>
  <si>
    <t xml:space="preserve">Print name of signatory: …………………………………………………………………………. </t>
  </si>
  <si>
    <t xml:space="preserve">Designation: ………………………………………………………………………………………….  </t>
  </si>
  <si>
    <t xml:space="preserve">FOR AND ON BEHALF OF: </t>
  </si>
  <si>
    <t>ONCE OFF IMPLIMENTATION AND TRAINING</t>
  </si>
  <si>
    <t>SUB TOTAL</t>
  </si>
  <si>
    <t>ADDITIONAL CHARGES - For 5 years (incl. VAT)</t>
  </si>
  <si>
    <t>TRADITIONAL EXTRA CHARGES</t>
  </si>
  <si>
    <t>TOTAL PROPOSED BID CHARGES (incl. VAT)</t>
  </si>
  <si>
    <r>
      <t xml:space="preserve">We undertake to hold this offer open for acceptance for a period of </t>
    </r>
    <r>
      <rPr>
        <b/>
        <sz val="10"/>
        <rFont val="Arial"/>
        <family val="2"/>
      </rPr>
      <t>180 days</t>
    </r>
    <r>
      <rPr>
        <sz val="10"/>
        <rFont val="Arial"/>
        <family val="2"/>
      </rPr>
      <t xml:space="preserve"> from the date of submission of offers. We further undertake that upon final acceptance of our offer, we will commence with the provision of service when required to do so by the </t>
    </r>
  </si>
  <si>
    <t>Fax No: ……………………………………….</t>
  </si>
  <si>
    <t>Cell No: ……………………………………….</t>
  </si>
  <si>
    <t>Email:………………………………………….</t>
  </si>
  <si>
    <t>Tel No: ……………………………………….</t>
  </si>
  <si>
    <t>We understand that Umalusi are not bound to accept the lowest or any offer and that we must bear all costs which we have incurred in connection with preparing and submitting this bid.</t>
  </si>
  <si>
    <t>2.1.4 Bidders must use the Travel volumes provided  'as is'  by all  to allow for comparability of price offers.</t>
  </si>
  <si>
    <t>2.1.3 Bidders must complete and submit ALL templates 1.1 &amp; 1.2,which are management fee model onsite and offsite,
         transactional fee model onsite and offsite. Umalusi will select the fee model that provides the best cost effective solution.</t>
  </si>
  <si>
    <t>Other</t>
  </si>
  <si>
    <t>UMALUSI (T0004)</t>
  </si>
  <si>
    <t>Template 1: Transaction Fee (OBT) - For 5years (incl. VAT)</t>
  </si>
  <si>
    <t>ONLINE BOOKING TOOL</t>
  </si>
  <si>
    <t>OFF-SITE SERVICES / TRADITIONAL BOOKINGS</t>
  </si>
  <si>
    <t xml:space="preserve">Transaction Fee- Online Booking Tool (OBT) total </t>
  </si>
  <si>
    <t>Implimentation costs</t>
  </si>
  <si>
    <r>
      <t xml:space="preserve">Having read through and examined the Request For Proposal (RFP) Document, the General Conditions, The Requirement and all other Annexures to the RFP Document, we offer to provide </t>
    </r>
    <r>
      <rPr>
        <b/>
        <sz val="10"/>
        <rFont val="Arial"/>
        <family val="2"/>
      </rPr>
      <t xml:space="preserve">ONLINE BOKING TOOL SERVICES &amp;  OFF-SITE </t>
    </r>
    <r>
      <rPr>
        <sz val="10"/>
        <rFont val="Arial"/>
        <family val="2"/>
      </rPr>
      <t>travel management service to Umalusi at the following total amounts (including VAT) for the 5 year period.</t>
    </r>
  </si>
  <si>
    <r>
      <t xml:space="preserve">This spreadsheet for </t>
    </r>
    <r>
      <rPr>
        <b/>
        <sz val="11"/>
        <rFont val="Arial"/>
        <family val="2"/>
      </rPr>
      <t>RFP :UMALUSI ( T0004 )</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</si>
  <si>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Unit 
(Excl VAT)</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</si>
  <si>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b/>
        <sz val="11"/>
        <color rgb="FFFF0000"/>
        <rFont val="Arial"/>
        <family val="2"/>
      </rPr>
      <t xml:space="preserve"> </t>
    </r>
  </si>
  <si>
    <t>VERSION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</si>
</sst>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0.00_-;\-&quot;R&quot;* #,##0.00_-;_-&quot;R&quot;* &quot;-&quot;??_-;_-@_-"/>
    <numFmt numFmtId="43" formatCode="_-* #,##0.00_-;\-* #,##0.00_-;_-* &quot;-&quot;??_-;_-@_-"/>
    <numFmt numFmtId="164" formatCode="_(* #,##0.00_);_(* \(#,##0.00\);_(* &quot;-&quot;??_);_(@_)"/>
    <numFmt numFmtId="165" formatCode="_ &quot;R&quot;\ * #,##0.00_ ;_ &quot;R&quot;\ * \-#,##0.00_ ;_ &quot;R&quot;\ * &quot;-&quot;??_ ;_ @_ "/>
    <numFmt numFmtId="166" formatCode="[$-1C09]dd\ mmmm\ yyyy;@"/>
  </numFmts>
  <fonts count="27"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i/>
      <sz val="11"/>
      <name val="Arial"/>
      <family val="2"/>
    </font>
    <font>
      <b/>
      <sz val="16"/>
      <color rgb="FFFF0000"/>
      <name val="Arial"/>
      <family val="2"/>
    </font>
    <font>
      <b/>
      <sz val="11"/>
      <color rgb="FFFF0000"/>
      <name val="Arial"/>
      <family val="2"/>
    </font>
    <font>
      <i/>
      <sz val="11"/>
      <name val="Arial"/>
      <family val="2"/>
    </font>
    <font>
      <i/>
      <sz val="11"/>
      <color rgb="FFFF0000"/>
      <name val="Arial"/>
      <family val="2"/>
    </font>
    <font>
      <i/>
      <sz val="11"/>
      <color indexed="10"/>
      <name val="Arial"/>
      <family val="2"/>
    </font>
    <font>
      <b/>
      <i/>
      <sz val="11"/>
      <color rgb="FFFF0000"/>
      <name val="Arial"/>
      <family val="2"/>
    </font>
    <font>
      <sz val="11"/>
      <color rgb="FF00B0F0"/>
      <name val="Arial"/>
      <family val="2"/>
    </font>
    <font>
      <b/>
      <sz val="10"/>
      <color theme="0" tint="-0.249977111117893"/>
      <name val="Arial"/>
      <family val="2"/>
    </font>
    <font>
      <b/>
      <sz val="12"/>
      <color rgb="FFFF0000"/>
      <name val="Arial"/>
      <family val="2"/>
    </font>
    <font>
      <sz val="11"/>
      <color rgb="FFFF0000"/>
      <name val="Arial"/>
      <family val="2"/>
    </font>
    <font>
      <sz val="11"/>
      <color theme="1"/>
      <name val="Arial"/>
      <family val="2"/>
    </font>
    <font>
      <sz val="10"/>
      <color rgb="FF000000"/>
      <name val="Arial"/>
      <family val="2"/>
    </font>
    <font>
      <sz val="10"/>
      <name val="Arial"/>
      <family val="2"/>
    </font>
    <font>
      <sz val="11"/>
      <color theme="0"/>
      <name val="Calibri"/>
      <family val="2"/>
      <scheme val="minor"/>
    </font>
    <font>
      <b/>
      <sz val="11"/>
      <color theme="1"/>
      <name val="Arial"/>
      <family val="2"/>
    </font>
    <font>
      <b/>
      <sz val="10"/>
      <color rgb="FFFF0000"/>
      <name val="Arial"/>
      <family val="2"/>
    </font>
    <font>
      <b/>
      <sz val="10"/>
      <name val="Calibri"/>
      <family val="2"/>
      <scheme val="minor"/>
    </font>
  </fonts>
  <fills count="16">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3" tint="0.39997558519241921"/>
        <bgColor indexed="64"/>
      </patternFill>
    </fill>
    <fill>
      <patternFill patternType="solid">
        <fgColor theme="4" tint="0.39997558519241921"/>
        <bgColor indexed="65"/>
      </patternFill>
    </fill>
    <fill>
      <patternFill patternType="solid">
        <fgColor theme="4" tint="0.59999389629810485"/>
        <bgColor indexed="64"/>
      </patternFill>
    </fill>
    <fill>
      <patternFill patternType="solid">
        <fgColor theme="6" tint="0.39997558519241921"/>
        <bgColor indexed="64"/>
      </patternFill>
    </fill>
    <fill>
      <patternFill patternType="solid">
        <fgColor theme="6" tint="0.3999450666829432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style="medium">
        <color indexed="64"/>
      </right>
      <top style="medium">
        <color indexed="64"/>
      </top>
      <bottom/>
      <diagonal/>
    </border>
    <border>
      <left style="thick">
        <color auto="1"/>
      </left>
      <right style="medium">
        <color indexed="64"/>
      </right>
      <top/>
      <bottom/>
      <diagonal/>
    </border>
    <border>
      <left style="thick">
        <color auto="1"/>
      </left>
      <right style="medium">
        <color indexed="64"/>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auto="1"/>
      </left>
      <right/>
      <top style="medium">
        <color indexed="64"/>
      </top>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164" fontId="22" fillId="0" borderId="0" applyFont="0" applyFill="0" applyBorder="0" applyAlignment="0" applyProtection="0"/>
    <xf numFmtId="0" fontId="23" fillId="12" borderId="0" applyNumberFormat="0" applyBorder="0" applyAlignment="0" applyProtection="0"/>
  </cellStyleXfs>
  <cellXfs count="416">
    <xf numFmtId="0" fontId="0" fillId="0" borderId="0" xfId="0"/>
    <xf numFmtId="0" fontId="6" fillId="0" borderId="0" xfId="0" applyFont="1"/>
    <xf numFmtId="0" fontId="8" fillId="0" borderId="0" xfId="0" applyFont="1"/>
    <xf numFmtId="0" fontId="8" fillId="0" borderId="0" xfId="0" applyFont="1" applyAlignment="1">
      <alignment wrapText="1"/>
    </xf>
    <xf numFmtId="0" fontId="8" fillId="0" borderId="0" xfId="0" applyFont="1"/>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applyBorder="1"/>
    <xf numFmtId="0" fontId="0" fillId="3" borderId="8" xfId="0" applyFill="1" applyBorder="1"/>
    <xf numFmtId="0" fontId="7" fillId="3" borderId="3" xfId="0" applyFont="1" applyFill="1" applyBorder="1"/>
    <xf numFmtId="0" fontId="6" fillId="3" borderId="3" xfId="0" applyFont="1" applyFill="1" applyBorder="1"/>
    <xf numFmtId="0" fontId="8" fillId="3" borderId="0" xfId="0" applyFont="1" applyFill="1" applyBorder="1"/>
    <xf numFmtId="0" fontId="8" fillId="3" borderId="8" xfId="0" applyFont="1" applyFill="1" applyBorder="1"/>
    <xf numFmtId="0" fontId="4" fillId="3" borderId="0" xfId="0" applyFont="1" applyFill="1" applyBorder="1"/>
    <xf numFmtId="0" fontId="8" fillId="0" borderId="0" xfId="0" applyFont="1" applyBorder="1" applyAlignment="1">
      <alignment horizontal="justify" vertical="center" wrapText="1"/>
    </xf>
    <xf numFmtId="0" fontId="1" fillId="3" borderId="3" xfId="0" applyFont="1" applyFill="1" applyBorder="1"/>
    <xf numFmtId="0" fontId="8" fillId="3" borderId="3" xfId="0" applyFont="1" applyFill="1" applyBorder="1"/>
    <xf numFmtId="0" fontId="6" fillId="3" borderId="0" xfId="0" applyFont="1" applyFill="1" applyBorder="1"/>
    <xf numFmtId="0" fontId="8" fillId="3" borderId="0" xfId="0" applyFont="1" applyFill="1" applyBorder="1" applyAlignment="1">
      <alignment horizontal="center"/>
    </xf>
    <xf numFmtId="0" fontId="6" fillId="0" borderId="9" xfId="0" applyFont="1" applyBorder="1"/>
    <xf numFmtId="0" fontId="6" fillId="0" borderId="17" xfId="0" applyFont="1" applyBorder="1" applyAlignment="1">
      <alignment horizontal="justify" vertical="center" wrapText="1"/>
    </xf>
    <xf numFmtId="165" fontId="6" fillId="0" borderId="17" xfId="1" applyFont="1" applyBorder="1"/>
    <xf numFmtId="165" fontId="6" fillId="0" borderId="2" xfId="1" applyFont="1" applyBorder="1"/>
    <xf numFmtId="0" fontId="8" fillId="0" borderId="0" xfId="0" applyFont="1" applyBorder="1"/>
    <xf numFmtId="0" fontId="8" fillId="0" borderId="3" xfId="0" applyFont="1" applyBorder="1" applyAlignment="1">
      <alignment horizontal="center"/>
    </xf>
    <xf numFmtId="165" fontId="8" fillId="0" borderId="0" xfId="1" applyFont="1" applyBorder="1"/>
    <xf numFmtId="0" fontId="6" fillId="0" borderId="2" xfId="0" applyFont="1" applyBorder="1"/>
    <xf numFmtId="165" fontId="8" fillId="0" borderId="18" xfId="1" applyFont="1" applyBorder="1"/>
    <xf numFmtId="0" fontId="8" fillId="0" borderId="20" xfId="0" applyFont="1" applyBorder="1" applyAlignment="1">
      <alignment horizontal="center"/>
    </xf>
    <xf numFmtId="0" fontId="6" fillId="4" borderId="2" xfId="0" applyFont="1" applyFill="1" applyBorder="1" applyAlignment="1">
      <alignment wrapText="1"/>
    </xf>
    <xf numFmtId="0" fontId="6" fillId="4" borderId="2" xfId="0" applyFont="1" applyFill="1" applyBorder="1" applyAlignment="1">
      <alignment horizontal="center" wrapText="1"/>
    </xf>
    <xf numFmtId="0" fontId="8" fillId="0" borderId="9" xfId="0" applyFont="1" applyBorder="1" applyAlignment="1">
      <alignment horizontal="center"/>
    </xf>
    <xf numFmtId="0" fontId="8" fillId="0" borderId="17" xfId="0" applyFont="1" applyBorder="1"/>
    <xf numFmtId="0" fontId="8" fillId="0" borderId="2" xfId="0" applyFont="1" applyBorder="1" applyAlignment="1">
      <alignment horizontal="center"/>
    </xf>
    <xf numFmtId="0" fontId="8" fillId="0" borderId="2" xfId="0" applyFont="1" applyBorder="1" applyAlignment="1">
      <alignment wrapText="1"/>
    </xf>
    <xf numFmtId="0" fontId="6" fillId="4" borderId="2" xfId="0" applyFont="1" applyFill="1" applyBorder="1" applyAlignment="1">
      <alignment horizontal="center"/>
    </xf>
    <xf numFmtId="9" fontId="6" fillId="0" borderId="2" xfId="0" applyNumberFormat="1" applyFont="1" applyBorder="1"/>
    <xf numFmtId="0" fontId="8" fillId="0" borderId="18" xfId="0" applyFont="1" applyBorder="1" applyAlignment="1">
      <alignment horizontal="center"/>
    </xf>
    <xf numFmtId="0" fontId="8" fillId="0" borderId="19" xfId="0" applyFont="1" applyBorder="1" applyAlignment="1">
      <alignment horizontal="center"/>
    </xf>
    <xf numFmtId="0" fontId="6" fillId="3" borderId="0" xfId="0" applyFont="1" applyFill="1" applyBorder="1" applyAlignment="1">
      <alignment horizontal="center"/>
    </xf>
    <xf numFmtId="0" fontId="8" fillId="3" borderId="21" xfId="0" applyFont="1" applyFill="1" applyBorder="1"/>
    <xf numFmtId="0" fontId="8" fillId="3" borderId="22" xfId="0" applyFont="1" applyFill="1" applyBorder="1"/>
    <xf numFmtId="0" fontId="8" fillId="3" borderId="23" xfId="0" applyFont="1" applyFill="1" applyBorder="1"/>
    <xf numFmtId="0" fontId="8" fillId="3" borderId="24" xfId="0" applyFont="1" applyFill="1" applyBorder="1"/>
    <xf numFmtId="0" fontId="8" fillId="3" borderId="25" xfId="0" applyFont="1" applyFill="1" applyBorder="1"/>
    <xf numFmtId="0" fontId="6" fillId="3" borderId="24" xfId="0" applyFont="1" applyFill="1" applyBorder="1"/>
    <xf numFmtId="0" fontId="8" fillId="0" borderId="24" xfId="0" applyFont="1" applyBorder="1" applyAlignment="1">
      <alignment horizontal="center"/>
    </xf>
    <xf numFmtId="165" fontId="8" fillId="0" borderId="30" xfId="1" applyFont="1" applyBorder="1"/>
    <xf numFmtId="0" fontId="6" fillId="0" borderId="26" xfId="0" applyFont="1" applyBorder="1"/>
    <xf numFmtId="165" fontId="6" fillId="0" borderId="29" xfId="1" applyFont="1" applyBorder="1"/>
    <xf numFmtId="0" fontId="6" fillId="4" borderId="28" xfId="0" applyFont="1" applyFill="1" applyBorder="1" applyAlignment="1">
      <alignment horizontal="center"/>
    </xf>
    <xf numFmtId="0" fontId="8" fillId="0" borderId="28" xfId="0" applyFont="1" applyBorder="1" applyAlignment="1">
      <alignment horizontal="center"/>
    </xf>
    <xf numFmtId="0" fontId="8" fillId="0" borderId="32" xfId="0" applyFont="1" applyBorder="1" applyAlignment="1">
      <alignment horizontal="center"/>
    </xf>
    <xf numFmtId="0" fontId="8" fillId="0" borderId="33" xfId="0" applyFont="1" applyBorder="1" applyAlignment="1">
      <alignment horizontal="center"/>
    </xf>
    <xf numFmtId="0" fontId="8" fillId="0" borderId="34" xfId="0" applyFont="1" applyBorder="1" applyAlignment="1">
      <alignment horizontal="center"/>
    </xf>
    <xf numFmtId="0" fontId="8" fillId="0" borderId="26" xfId="0" applyFont="1" applyBorder="1" applyAlignment="1">
      <alignment horizontal="center"/>
    </xf>
    <xf numFmtId="0" fontId="8" fillId="3" borderId="35" xfId="0" applyFont="1" applyFill="1" applyBorder="1"/>
    <xf numFmtId="0" fontId="8" fillId="3" borderId="36" xfId="0" applyFont="1" applyFill="1" applyBorder="1"/>
    <xf numFmtId="0" fontId="8" fillId="3" borderId="37" xfId="0" applyFont="1" applyFill="1" applyBorder="1"/>
    <xf numFmtId="0" fontId="6" fillId="3" borderId="0" xfId="0" applyFont="1" applyFill="1" applyBorder="1" applyAlignment="1">
      <alignment horizontal="left"/>
    </xf>
    <xf numFmtId="0" fontId="10" fillId="3" borderId="0" xfId="0" applyFont="1" applyFill="1" applyBorder="1" applyAlignment="1">
      <alignment horizontal="center"/>
    </xf>
    <xf numFmtId="165" fontId="6" fillId="3" borderId="0" xfId="1" applyFont="1" applyFill="1" applyBorder="1"/>
    <xf numFmtId="0" fontId="6" fillId="3" borderId="11" xfId="0" applyFont="1" applyFill="1" applyBorder="1" applyAlignment="1">
      <alignment horizontal="justify" vertical="center" wrapText="1"/>
    </xf>
    <xf numFmtId="0" fontId="8" fillId="3" borderId="4" xfId="0" applyFont="1" applyFill="1" applyBorder="1"/>
    <xf numFmtId="0" fontId="8" fillId="3" borderId="11" xfId="0" applyFont="1" applyFill="1" applyBorder="1"/>
    <xf numFmtId="0" fontId="6" fillId="3" borderId="8" xfId="0" applyFont="1" applyFill="1" applyBorder="1" applyAlignment="1">
      <alignment horizontal="center"/>
    </xf>
    <xf numFmtId="0" fontId="8" fillId="3" borderId="8" xfId="0" applyFont="1" applyFill="1" applyBorder="1" applyAlignment="1">
      <alignment horizontal="center"/>
    </xf>
    <xf numFmtId="0" fontId="6" fillId="3" borderId="3" xfId="0" applyFont="1" applyFill="1" applyBorder="1" applyAlignment="1">
      <alignment horizontal="left"/>
    </xf>
    <xf numFmtId="0" fontId="12" fillId="3" borderId="8" xfId="0" applyFont="1" applyFill="1" applyBorder="1" applyAlignment="1">
      <alignment horizontal="left"/>
    </xf>
    <xf numFmtId="0" fontId="6" fillId="3" borderId="4" xfId="0" applyFont="1" applyFill="1" applyBorder="1"/>
    <xf numFmtId="165" fontId="6" fillId="3" borderId="8" xfId="1" applyFont="1" applyFill="1" applyBorder="1"/>
    <xf numFmtId="0" fontId="8" fillId="3" borderId="6" xfId="0" applyFont="1" applyFill="1" applyBorder="1"/>
    <xf numFmtId="0" fontId="8" fillId="3" borderId="14" xfId="0" applyFont="1" applyFill="1" applyBorder="1"/>
    <xf numFmtId="0" fontId="8" fillId="3" borderId="7" xfId="0" applyFont="1" applyFill="1" applyBorder="1"/>
    <xf numFmtId="0" fontId="5" fillId="5" borderId="2" xfId="0" applyFont="1" applyFill="1" applyBorder="1" applyAlignment="1">
      <alignment wrapText="1"/>
    </xf>
    <xf numFmtId="165" fontId="6" fillId="0" borderId="0" xfId="1" applyFont="1" applyFill="1" applyBorder="1"/>
    <xf numFmtId="165" fontId="6" fillId="0" borderId="8" xfId="1" applyFont="1" applyFill="1" applyBorder="1"/>
    <xf numFmtId="0" fontId="8" fillId="0" borderId="3" xfId="0" applyFont="1" applyFill="1" applyBorder="1" applyAlignment="1">
      <alignment horizontal="center"/>
    </xf>
    <xf numFmtId="0" fontId="8" fillId="0" borderId="0" xfId="0" applyFont="1" applyFill="1" applyBorder="1" applyAlignment="1">
      <alignment horizontal="justify" vertical="center" wrapText="1"/>
    </xf>
    <xf numFmtId="0" fontId="6" fillId="0" borderId="0" xfId="0" applyFont="1" applyFill="1" applyBorder="1" applyAlignment="1">
      <alignment horizontal="center"/>
    </xf>
    <xf numFmtId="0" fontId="8" fillId="0" borderId="2" xfId="0" applyFont="1" applyFill="1" applyBorder="1" applyAlignment="1">
      <alignment horizontal="center"/>
    </xf>
    <xf numFmtId="0" fontId="6" fillId="0" borderId="2" xfId="0" applyFont="1" applyFill="1" applyBorder="1" applyAlignment="1">
      <alignment horizontal="center"/>
    </xf>
    <xf numFmtId="165" fontId="6" fillId="0" borderId="2" xfId="1" applyFont="1" applyFill="1" applyBorder="1"/>
    <xf numFmtId="0" fontId="6" fillId="0" borderId="2" xfId="0" applyFont="1" applyFill="1" applyBorder="1" applyAlignment="1">
      <alignment horizontal="justify" vertical="center" wrapText="1"/>
    </xf>
    <xf numFmtId="0" fontId="8" fillId="0" borderId="20" xfId="0" applyFont="1" applyFill="1" applyBorder="1" applyAlignment="1">
      <alignment horizontal="center"/>
    </xf>
    <xf numFmtId="0" fontId="8" fillId="0" borderId="20" xfId="0" applyFont="1" applyFill="1" applyBorder="1" applyAlignment="1">
      <alignment horizontal="justify" vertical="center" wrapText="1"/>
    </xf>
    <xf numFmtId="0" fontId="8" fillId="0" borderId="18" xfId="0" applyFont="1" applyFill="1" applyBorder="1" applyAlignment="1">
      <alignment horizontal="center"/>
    </xf>
    <xf numFmtId="0" fontId="8" fillId="0" borderId="18" xfId="0" applyFont="1" applyFill="1" applyBorder="1" applyAlignment="1">
      <alignment horizontal="justify" vertical="center" wrapText="1"/>
    </xf>
    <xf numFmtId="0" fontId="8" fillId="0" borderId="19" xfId="0" applyFont="1" applyFill="1" applyBorder="1" applyAlignment="1">
      <alignment horizontal="center"/>
    </xf>
    <xf numFmtId="0" fontId="8" fillId="0" borderId="19" xfId="0" applyFont="1" applyFill="1" applyBorder="1" applyAlignment="1">
      <alignment horizontal="justify" vertical="center" wrapText="1"/>
    </xf>
    <xf numFmtId="0" fontId="8" fillId="3" borderId="0" xfId="0" applyFont="1" applyFill="1" applyBorder="1" applyAlignment="1">
      <alignment horizontal="justify" vertical="center" wrapText="1"/>
    </xf>
    <xf numFmtId="165" fontId="8" fillId="3" borderId="0" xfId="1" applyFont="1" applyFill="1" applyBorder="1"/>
    <xf numFmtId="0" fontId="16" fillId="0" borderId="0" xfId="0" applyFont="1" applyBorder="1" applyAlignment="1">
      <alignment horizontal="justify" vertical="center" wrapText="1"/>
    </xf>
    <xf numFmtId="0" fontId="2" fillId="3" borderId="3" xfId="0" applyFont="1" applyFill="1" applyBorder="1" applyAlignment="1"/>
    <xf numFmtId="0" fontId="2" fillId="3" borderId="0" xfId="0" applyFont="1" applyFill="1" applyBorder="1" applyAlignment="1"/>
    <xf numFmtId="0" fontId="2" fillId="3" borderId="8" xfId="0" applyFont="1" applyFill="1" applyBorder="1" applyAlignment="1"/>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8" fillId="0" borderId="0" xfId="0" applyFont="1" applyAlignment="1">
      <alignment vertical="top"/>
    </xf>
    <xf numFmtId="0" fontId="8" fillId="0" borderId="3" xfId="0" applyFont="1" applyBorder="1" applyAlignment="1">
      <alignment vertical="top"/>
    </xf>
    <xf numFmtId="0" fontId="8" fillId="0" borderId="0" xfId="0" applyFont="1" applyBorder="1" applyAlignment="1">
      <alignment vertical="top" wrapText="1"/>
    </xf>
    <xf numFmtId="165" fontId="8" fillId="7" borderId="0" xfId="1" applyFont="1" applyFill="1" applyBorder="1"/>
    <xf numFmtId="0" fontId="13" fillId="0" borderId="0"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3" fillId="0" borderId="8" xfId="0" applyFont="1" applyFill="1" applyBorder="1" applyAlignment="1">
      <alignment horizontal="left" vertical="center" wrapText="1"/>
    </xf>
    <xf numFmtId="9" fontId="13" fillId="0" borderId="2" xfId="2" applyFont="1" applyFill="1" applyBorder="1" applyAlignment="1">
      <alignment horizontal="left" vertical="center" wrapText="1"/>
    </xf>
    <xf numFmtId="0" fontId="12" fillId="0" borderId="0" xfId="0" applyFont="1" applyFill="1" applyBorder="1" applyAlignment="1">
      <alignment horizontal="center" vertical="top" wrapText="1"/>
    </xf>
    <xf numFmtId="0" fontId="12" fillId="0" borderId="8" xfId="0" applyFont="1" applyFill="1" applyBorder="1" applyAlignment="1">
      <alignment horizontal="center" vertical="top" wrapText="1"/>
    </xf>
    <xf numFmtId="9" fontId="8" fillId="7" borderId="20" xfId="2" applyFont="1" applyFill="1" applyBorder="1"/>
    <xf numFmtId="9" fontId="8" fillId="7" borderId="18" xfId="2" applyFont="1" applyFill="1" applyBorder="1"/>
    <xf numFmtId="9" fontId="8" fillId="7" borderId="19" xfId="2" applyFont="1" applyFill="1" applyBorder="1"/>
    <xf numFmtId="0" fontId="8" fillId="7" borderId="20" xfId="0" applyFont="1" applyFill="1" applyBorder="1"/>
    <xf numFmtId="0" fontId="8" fillId="7" borderId="18" xfId="0" applyFont="1" applyFill="1" applyBorder="1"/>
    <xf numFmtId="0" fontId="6" fillId="7" borderId="18" xfId="0" applyFont="1" applyFill="1" applyBorder="1" applyAlignment="1">
      <alignment horizontal="center"/>
    </xf>
    <xf numFmtId="165" fontId="8" fillId="7" borderId="20" xfId="1" applyFont="1" applyFill="1" applyBorder="1"/>
    <xf numFmtId="165" fontId="8" fillId="7" borderId="8" xfId="1" applyFont="1" applyFill="1" applyBorder="1"/>
    <xf numFmtId="165" fontId="8" fillId="7" borderId="18" xfId="1" applyFont="1" applyFill="1" applyBorder="1"/>
    <xf numFmtId="0" fontId="6" fillId="7" borderId="18" xfId="0" applyFont="1" applyFill="1" applyBorder="1" applyAlignment="1">
      <alignment horizontal="center" wrapText="1"/>
    </xf>
    <xf numFmtId="0" fontId="6" fillId="7" borderId="18" xfId="0" applyFont="1" applyFill="1" applyBorder="1" applyAlignment="1">
      <alignment vertical="top"/>
    </xf>
    <xf numFmtId="165" fontId="8" fillId="7" borderId="18" xfId="1" applyFont="1" applyFill="1" applyBorder="1" applyAlignment="1">
      <alignment vertical="top"/>
    </xf>
    <xf numFmtId="165" fontId="8" fillId="7" borderId="8" xfId="1" applyFont="1" applyFill="1" applyBorder="1" applyAlignment="1">
      <alignment vertical="top"/>
    </xf>
    <xf numFmtId="0" fontId="6" fillId="7" borderId="20" xfId="0" applyFont="1" applyFill="1" applyBorder="1" applyAlignment="1">
      <alignment horizontal="center"/>
    </xf>
    <xf numFmtId="165" fontId="6" fillId="7" borderId="20" xfId="1" applyFont="1" applyFill="1" applyBorder="1"/>
    <xf numFmtId="165" fontId="6" fillId="7" borderId="8" xfId="1" applyFont="1" applyFill="1" applyBorder="1"/>
    <xf numFmtId="165" fontId="6" fillId="7" borderId="18" xfId="1" applyFont="1" applyFill="1" applyBorder="1"/>
    <xf numFmtId="165" fontId="8" fillId="7" borderId="19" xfId="1" applyFont="1" applyFill="1" applyBorder="1"/>
    <xf numFmtId="0" fontId="8" fillId="7" borderId="19" xfId="0" applyFont="1" applyFill="1" applyBorder="1"/>
    <xf numFmtId="0" fontId="8" fillId="0" borderId="0" xfId="0" applyFont="1"/>
    <xf numFmtId="0" fontId="8" fillId="3" borderId="0" xfId="0" applyFont="1" applyFill="1" applyBorder="1"/>
    <xf numFmtId="0" fontId="19" fillId="0" borderId="0" xfId="0" applyFont="1"/>
    <xf numFmtId="0" fontId="6" fillId="4" borderId="28" xfId="0" applyFont="1" applyFill="1" applyBorder="1" applyAlignment="1">
      <alignment vertical="center" wrapText="1"/>
    </xf>
    <xf numFmtId="0" fontId="6" fillId="4" borderId="2" xfId="0" applyFont="1" applyFill="1" applyBorder="1" applyAlignment="1">
      <alignment vertical="center" wrapText="1"/>
    </xf>
    <xf numFmtId="0" fontId="6" fillId="4" borderId="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vertical="center"/>
    </xf>
    <xf numFmtId="0" fontId="6" fillId="0" borderId="42" xfId="0" applyFont="1" applyBorder="1"/>
    <xf numFmtId="0" fontId="8" fillId="3" borderId="0" xfId="0" applyFont="1" applyFill="1" applyBorder="1" applyAlignment="1">
      <alignment vertical="center" wrapText="1"/>
    </xf>
    <xf numFmtId="9" fontId="8" fillId="3" borderId="2" xfId="2" applyFont="1" applyFill="1" applyBorder="1" applyAlignment="1">
      <alignment vertical="center"/>
    </xf>
    <xf numFmtId="0" fontId="8" fillId="3" borderId="0" xfId="0" applyFont="1" applyFill="1" applyBorder="1" applyAlignment="1">
      <alignment vertical="center"/>
    </xf>
    <xf numFmtId="0" fontId="8" fillId="3" borderId="25" xfId="0" applyFont="1" applyFill="1" applyBorder="1" applyAlignment="1">
      <alignment vertical="center"/>
    </xf>
    <xf numFmtId="0" fontId="13" fillId="0" borderId="0" xfId="0" applyFont="1"/>
    <xf numFmtId="0" fontId="20" fillId="0" borderId="0" xfId="0" applyFont="1" applyAlignment="1">
      <alignment horizontal="left"/>
    </xf>
    <xf numFmtId="0" fontId="6" fillId="0" borderId="42" xfId="0" applyFont="1" applyBorder="1" applyAlignment="1">
      <alignment vertical="center"/>
    </xf>
    <xf numFmtId="165" fontId="6" fillId="9" borderId="17" xfId="1" applyFont="1" applyFill="1" applyBorder="1" applyAlignment="1">
      <alignment vertical="center"/>
    </xf>
    <xf numFmtId="0" fontId="6" fillId="0" borderId="0" xfId="0" applyFont="1" applyAlignment="1">
      <alignment vertical="center"/>
    </xf>
    <xf numFmtId="9" fontId="8" fillId="3" borderId="0" xfId="2" applyFont="1" applyFill="1" applyBorder="1" applyAlignment="1">
      <alignment vertical="center"/>
    </xf>
    <xf numFmtId="0" fontId="8" fillId="3" borderId="24" xfId="0" applyFont="1" applyFill="1" applyBorder="1" applyAlignment="1">
      <alignment horizontal="center" vertical="center"/>
    </xf>
    <xf numFmtId="0" fontId="19" fillId="0" borderId="0" xfId="0" applyFont="1" applyAlignment="1">
      <alignment horizontal="center"/>
    </xf>
    <xf numFmtId="0" fontId="8" fillId="0" borderId="0" xfId="0" applyFont="1" applyAlignment="1">
      <alignment horizontal="center"/>
    </xf>
    <xf numFmtId="0" fontId="6" fillId="9" borderId="2" xfId="0" applyFont="1" applyFill="1" applyBorder="1" applyAlignment="1">
      <alignment horizontal="justify" vertical="center" wrapText="1"/>
    </xf>
    <xf numFmtId="0" fontId="6" fillId="9" borderId="2" xfId="0" applyFont="1" applyFill="1" applyBorder="1" applyAlignment="1">
      <alignment horizontal="center"/>
    </xf>
    <xf numFmtId="165" fontId="6" fillId="9" borderId="2" xfId="1" applyFont="1" applyFill="1" applyBorder="1"/>
    <xf numFmtId="165" fontId="6" fillId="0" borderId="3" xfId="1" applyFont="1" applyFill="1" applyBorder="1"/>
    <xf numFmtId="165" fontId="6" fillId="0" borderId="6" xfId="1" applyFont="1" applyFill="1" applyBorder="1"/>
    <xf numFmtId="0" fontId="21" fillId="0" borderId="19" xfId="0" applyFont="1" applyBorder="1" applyAlignment="1">
      <alignment vertical="center"/>
    </xf>
    <xf numFmtId="0" fontId="21" fillId="6" borderId="7" xfId="0" applyFont="1" applyFill="1" applyBorder="1" applyAlignment="1">
      <alignment horizontal="center" vertical="center"/>
    </xf>
    <xf numFmtId="0" fontId="6" fillId="6" borderId="2" xfId="0" applyFont="1" applyFill="1" applyBorder="1" applyAlignment="1">
      <alignment horizontal="center"/>
    </xf>
    <xf numFmtId="9" fontId="8" fillId="7" borderId="0" xfId="2" applyFont="1" applyFill="1" applyBorder="1"/>
    <xf numFmtId="9" fontId="8" fillId="7" borderId="2" xfId="0" applyNumberFormat="1" applyFont="1" applyFill="1" applyBorder="1"/>
    <xf numFmtId="164" fontId="8" fillId="3" borderId="0" xfId="3" applyFont="1" applyFill="1" applyBorder="1"/>
    <xf numFmtId="0" fontId="8" fillId="0" borderId="0" xfId="0" applyFont="1"/>
    <xf numFmtId="0" fontId="8" fillId="3" borderId="0" xfId="0" applyFont="1" applyFill="1" applyBorder="1"/>
    <xf numFmtId="0" fontId="6" fillId="3" borderId="0" xfId="0" applyFont="1" applyFill="1" applyBorder="1" applyAlignment="1">
      <alignment horizontal="center"/>
    </xf>
    <xf numFmtId="0" fontId="6" fillId="4" borderId="2" xfId="0" applyFont="1" applyFill="1" applyBorder="1" applyAlignment="1">
      <alignment horizontal="center"/>
    </xf>
    <xf numFmtId="0" fontId="6" fillId="3" borderId="24" xfId="0" applyFont="1" applyFill="1" applyBorder="1"/>
    <xf numFmtId="0" fontId="6" fillId="3" borderId="0" xfId="0" applyFont="1" applyFill="1" applyBorder="1"/>
    <xf numFmtId="0" fontId="0" fillId="3" borderId="3" xfId="0" applyFill="1" applyBorder="1"/>
    <xf numFmtId="0" fontId="0" fillId="3" borderId="0" xfId="0" applyFill="1" applyBorder="1"/>
    <xf numFmtId="0" fontId="0" fillId="3" borderId="8" xfId="0" applyFill="1" applyBorder="1"/>
    <xf numFmtId="0" fontId="1" fillId="3" borderId="3" xfId="0" applyFont="1" applyFill="1" applyBorder="1" applyAlignment="1"/>
    <xf numFmtId="0" fontId="1" fillId="3" borderId="3" xfId="0" applyFont="1" applyFill="1" applyBorder="1"/>
    <xf numFmtId="0" fontId="1" fillId="3" borderId="0" xfId="0" applyFont="1" applyFill="1" applyBorder="1" applyAlignment="1"/>
    <xf numFmtId="0" fontId="1" fillId="3" borderId="8" xfId="0" applyFont="1" applyFill="1" applyBorder="1" applyAlignment="1"/>
    <xf numFmtId="0" fontId="21" fillId="6" borderId="14" xfId="0" applyFont="1" applyFill="1" applyBorder="1" applyAlignment="1">
      <alignment horizontal="center" vertical="center"/>
    </xf>
    <xf numFmtId="0" fontId="6" fillId="4" borderId="20" xfId="0" applyFont="1" applyFill="1" applyBorder="1" applyAlignment="1">
      <alignment horizontal="center" vertical="center" wrapText="1"/>
    </xf>
    <xf numFmtId="165" fontId="6" fillId="0" borderId="14" xfId="1" applyFont="1" applyBorder="1"/>
    <xf numFmtId="165" fontId="8" fillId="5" borderId="0" xfId="1" applyFont="1" applyFill="1" applyBorder="1"/>
    <xf numFmtId="165" fontId="8" fillId="5" borderId="30" xfId="1" applyFont="1" applyFill="1" applyBorder="1"/>
    <xf numFmtId="0" fontId="6" fillId="4" borderId="2" xfId="0" applyFont="1" applyFill="1" applyBorder="1" applyAlignment="1">
      <alignment horizontal="left" vertical="center"/>
    </xf>
    <xf numFmtId="0" fontId="6" fillId="4" borderId="20" xfId="0" applyFont="1" applyFill="1" applyBorder="1" applyAlignment="1">
      <alignment vertical="center" wrapText="1"/>
    </xf>
    <xf numFmtId="0" fontId="21" fillId="0" borderId="1" xfId="0" applyFont="1" applyBorder="1" applyAlignment="1">
      <alignment vertical="center"/>
    </xf>
    <xf numFmtId="0" fontId="20" fillId="0" borderId="1" xfId="0" applyFont="1" applyBorder="1" applyAlignment="1">
      <alignment horizontal="left"/>
    </xf>
    <xf numFmtId="0" fontId="6" fillId="4" borderId="32" xfId="0" applyFont="1" applyFill="1" applyBorder="1" applyAlignment="1">
      <alignment vertical="center" wrapText="1"/>
    </xf>
    <xf numFmtId="0" fontId="8" fillId="3" borderId="1" xfId="0" applyFont="1" applyFill="1" applyBorder="1" applyAlignment="1">
      <alignment horizontal="center" vertical="center"/>
    </xf>
    <xf numFmtId="165" fontId="6" fillId="5" borderId="17" xfId="1" applyFont="1" applyFill="1" applyBorder="1"/>
    <xf numFmtId="165" fontId="6" fillId="5" borderId="29" xfId="1" applyFont="1" applyFill="1" applyBorder="1"/>
    <xf numFmtId="165" fontId="6" fillId="5" borderId="2" xfId="1" applyFont="1" applyFill="1" applyBorder="1"/>
    <xf numFmtId="0" fontId="6" fillId="5" borderId="2" xfId="0" applyFont="1" applyFill="1" applyBorder="1"/>
    <xf numFmtId="0" fontId="8" fillId="5" borderId="0" xfId="0" applyFont="1" applyFill="1" applyBorder="1" applyAlignment="1">
      <alignment vertical="center" wrapText="1"/>
    </xf>
    <xf numFmtId="9" fontId="8" fillId="5" borderId="2" xfId="2" applyFont="1" applyFill="1" applyBorder="1" applyAlignment="1">
      <alignment vertical="center"/>
    </xf>
    <xf numFmtId="0" fontId="8" fillId="5" borderId="25" xfId="0" applyFont="1" applyFill="1" applyBorder="1" applyAlignment="1">
      <alignment vertical="center"/>
    </xf>
    <xf numFmtId="165" fontId="8" fillId="5" borderId="1" xfId="1" applyFont="1" applyFill="1" applyBorder="1"/>
    <xf numFmtId="165" fontId="8" fillId="5" borderId="3" xfId="1" applyFont="1" applyFill="1" applyBorder="1"/>
    <xf numFmtId="165" fontId="8" fillId="5" borderId="18" xfId="1" applyFont="1" applyFill="1" applyBorder="1"/>
    <xf numFmtId="0" fontId="25" fillId="0" borderId="19" xfId="0" applyFont="1" applyBorder="1" applyAlignment="1">
      <alignment vertical="center"/>
    </xf>
    <xf numFmtId="0" fontId="25" fillId="6" borderId="14" xfId="0" applyFont="1" applyFill="1" applyBorder="1" applyAlignment="1">
      <alignment horizontal="center" vertical="center"/>
    </xf>
    <xf numFmtId="0" fontId="8" fillId="3" borderId="51" xfId="0" applyFont="1" applyFill="1" applyBorder="1" applyAlignment="1">
      <alignment horizontal="center" vertical="center"/>
    </xf>
    <xf numFmtId="0" fontId="20" fillId="0" borderId="51" xfId="0" applyFont="1" applyBorder="1" applyAlignment="1">
      <alignment horizontal="left"/>
    </xf>
    <xf numFmtId="44" fontId="24" fillId="0" borderId="7" xfId="0" applyNumberFormat="1" applyFont="1" applyBorder="1" applyAlignment="1">
      <alignment horizontal="left"/>
    </xf>
    <xf numFmtId="0" fontId="0" fillId="3" borderId="0" xfId="0" applyFill="1"/>
    <xf numFmtId="0" fontId="1" fillId="3" borderId="0" xfId="0" applyFont="1" applyFill="1"/>
    <xf numFmtId="164" fontId="0" fillId="3" borderId="0" xfId="3" applyFont="1" applyFill="1"/>
    <xf numFmtId="0" fontId="2" fillId="3" borderId="0" xfId="0" applyFont="1" applyFill="1"/>
    <xf numFmtId="0" fontId="26" fillId="12" borderId="1" xfId="4" applyFont="1" applyBorder="1" applyAlignment="1">
      <alignment horizontal="center" vertical="center" wrapText="1"/>
    </xf>
    <xf numFmtId="0" fontId="26" fillId="12" borderId="1" xfId="4" applyFont="1" applyBorder="1" applyAlignment="1">
      <alignment horizontal="center" vertical="center"/>
    </xf>
    <xf numFmtId="164" fontId="0" fillId="6" borderId="1" xfId="3" applyFont="1" applyFill="1" applyBorder="1"/>
    <xf numFmtId="43" fontId="0" fillId="6" borderId="1" xfId="0" applyNumberFormat="1" applyFill="1" applyBorder="1"/>
    <xf numFmtId="0" fontId="0" fillId="6" borderId="1" xfId="0" applyFill="1" applyBorder="1"/>
    <xf numFmtId="44" fontId="0" fillId="6" borderId="1" xfId="0" applyNumberFormat="1" applyFill="1" applyBorder="1"/>
    <xf numFmtId="0" fontId="0" fillId="0" borderId="0" xfId="0" applyFill="1"/>
    <xf numFmtId="165" fontId="2" fillId="3" borderId="0" xfId="0" applyNumberFormat="1" applyFont="1" applyFill="1" applyBorder="1" applyAlignment="1">
      <alignment horizontal="center" vertical="center"/>
    </xf>
    <xf numFmtId="165" fontId="3" fillId="3" borderId="0" xfId="0" applyNumberFormat="1" applyFont="1" applyFill="1" applyBorder="1" applyAlignment="1">
      <alignment horizontal="left" vertical="center"/>
    </xf>
    <xf numFmtId="0" fontId="2" fillId="3" borderId="0" xfId="0" applyFont="1" applyFill="1" applyBorder="1" applyAlignment="1">
      <alignment horizontal="center" vertical="center"/>
    </xf>
    <xf numFmtId="165" fontId="2" fillId="8" borderId="1" xfId="0" applyNumberFormat="1" applyFont="1" applyFill="1" applyBorder="1" applyAlignment="1">
      <alignment horizontal="center" vertical="center"/>
    </xf>
    <xf numFmtId="165" fontId="2" fillId="8" borderId="46" xfId="0" applyNumberFormat="1" applyFont="1" applyFill="1" applyBorder="1" applyAlignment="1">
      <alignment horizontal="center" vertical="center"/>
    </xf>
    <xf numFmtId="0" fontId="8" fillId="0" borderId="2" xfId="0" applyFont="1" applyBorder="1" applyAlignment="1">
      <alignment vertical="center" wrapText="1"/>
    </xf>
    <xf numFmtId="0" fontId="8" fillId="0" borderId="28" xfId="0" applyFont="1" applyFill="1" applyBorder="1" applyAlignment="1">
      <alignment horizontal="center" vertical="center"/>
    </xf>
    <xf numFmtId="0" fontId="2" fillId="3" borderId="0" xfId="0" applyFont="1" applyFill="1" applyBorder="1"/>
    <xf numFmtId="165" fontId="8" fillId="14" borderId="1" xfId="1" applyFont="1" applyFill="1" applyBorder="1" applyProtection="1">
      <protection locked="0"/>
    </xf>
    <xf numFmtId="44" fontId="20" fillId="14" borderId="1" xfId="0" applyNumberFormat="1" applyFont="1" applyFill="1" applyBorder="1" applyAlignment="1" applyProtection="1">
      <alignment horizontal="left"/>
      <protection locked="0"/>
    </xf>
    <xf numFmtId="0" fontId="20" fillId="15" borderId="1" xfId="0" applyFont="1" applyFill="1" applyBorder="1" applyAlignment="1" applyProtection="1">
      <alignment horizontal="left"/>
      <protection locked="0"/>
    </xf>
    <xf numFmtId="9" fontId="8" fillId="7" borderId="2" xfId="0" applyNumberFormat="1" applyFont="1" applyFill="1" applyBorder="1" applyProtection="1">
      <protection locked="0"/>
    </xf>
    <xf numFmtId="0" fontId="11" fillId="3" borderId="0" xfId="0" applyFont="1" applyFill="1" applyBorder="1" applyAlignment="1">
      <alignment horizontal="center"/>
    </xf>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8" fillId="3" borderId="3" xfId="0" applyFont="1" applyFill="1" applyBorder="1" applyAlignment="1">
      <alignment wrapText="1"/>
    </xf>
    <xf numFmtId="0" fontId="8" fillId="3" borderId="0" xfId="0" applyFont="1" applyFill="1" applyBorder="1" applyAlignment="1">
      <alignment wrapText="1"/>
    </xf>
    <xf numFmtId="0" fontId="8" fillId="3" borderId="8" xfId="0" applyFont="1" applyFill="1" applyBorder="1" applyAlignment="1">
      <alignment wrapText="1"/>
    </xf>
    <xf numFmtId="0" fontId="9" fillId="3" borderId="3" xfId="0" applyFont="1" applyFill="1" applyBorder="1"/>
    <xf numFmtId="0" fontId="9" fillId="3" borderId="0" xfId="0" applyFont="1" applyFill="1" applyBorder="1"/>
    <xf numFmtId="0" fontId="9" fillId="3" borderId="8" xfId="0" applyFont="1" applyFill="1" applyBorder="1"/>
    <xf numFmtId="0" fontId="8" fillId="3" borderId="3" xfId="0" applyFont="1" applyFill="1" applyBorder="1"/>
    <xf numFmtId="0" fontId="8" fillId="3" borderId="0" xfId="0" applyFont="1" applyFill="1" applyBorder="1"/>
    <xf numFmtId="0" fontId="8" fillId="3" borderId="8" xfId="0" applyFont="1" applyFill="1" applyBorder="1"/>
    <xf numFmtId="0" fontId="8" fillId="3" borderId="3" xfId="0" applyFont="1" applyFill="1" applyBorder="1" applyAlignment="1">
      <alignment vertical="top" wrapText="1"/>
    </xf>
    <xf numFmtId="0" fontId="8" fillId="3" borderId="0" xfId="0" applyFont="1" applyFill="1" applyBorder="1" applyAlignment="1">
      <alignment vertical="top" wrapText="1"/>
    </xf>
    <xf numFmtId="0" fontId="8" fillId="3" borderId="8" xfId="0" applyFont="1" applyFill="1" applyBorder="1" applyAlignment="1">
      <alignment vertical="top" wrapText="1"/>
    </xf>
    <xf numFmtId="0" fontId="9" fillId="3" borderId="3" xfId="0" applyFont="1" applyFill="1" applyBorder="1" applyAlignment="1">
      <alignment wrapText="1"/>
    </xf>
    <xf numFmtId="0" fontId="9" fillId="3" borderId="0" xfId="0" applyFont="1" applyFill="1" applyBorder="1" applyAlignment="1">
      <alignment wrapText="1"/>
    </xf>
    <xf numFmtId="0" fontId="9" fillId="3" borderId="8" xfId="0" applyFont="1" applyFill="1" applyBorder="1" applyAlignment="1">
      <alignment wrapText="1"/>
    </xf>
    <xf numFmtId="0" fontId="7" fillId="4" borderId="9" xfId="0" applyFont="1" applyFill="1" applyBorder="1" applyAlignment="1">
      <alignment horizontal="center"/>
    </xf>
    <xf numFmtId="0" fontId="7" fillId="4" borderId="17" xfId="0" applyFont="1" applyFill="1" applyBorder="1" applyAlignment="1">
      <alignment horizontal="center"/>
    </xf>
    <xf numFmtId="0" fontId="7" fillId="4" borderId="10" xfId="0" applyFont="1" applyFill="1" applyBorder="1" applyAlignment="1">
      <alignment horizontal="center"/>
    </xf>
    <xf numFmtId="0" fontId="3" fillId="6" borderId="9" xfId="0" applyFont="1" applyFill="1" applyBorder="1" applyAlignment="1">
      <alignment horizontal="center"/>
    </xf>
    <xf numFmtId="0" fontId="3" fillId="6" borderId="17" xfId="0" applyFont="1" applyFill="1" applyBorder="1" applyAlignment="1">
      <alignment horizontal="center"/>
    </xf>
    <xf numFmtId="0" fontId="3" fillId="6" borderId="10" xfId="0" applyFont="1" applyFill="1" applyBorder="1" applyAlignment="1">
      <alignment horizontal="center"/>
    </xf>
    <xf numFmtId="0" fontId="3" fillId="13" borderId="9" xfId="0" applyFont="1" applyFill="1" applyBorder="1" applyAlignment="1">
      <alignment horizontal="center" vertical="center" wrapText="1"/>
    </xf>
    <xf numFmtId="0" fontId="3" fillId="13" borderId="17" xfId="0" applyFont="1" applyFill="1" applyBorder="1" applyAlignment="1">
      <alignment horizontal="center" vertical="center" wrapText="1"/>
    </xf>
    <xf numFmtId="0" fontId="3" fillId="13" borderId="10" xfId="0" applyFont="1" applyFill="1" applyBorder="1" applyAlignment="1">
      <alignment horizontal="center" vertical="center" wrapText="1"/>
    </xf>
    <xf numFmtId="0" fontId="18" fillId="14" borderId="9" xfId="0" applyFont="1" applyFill="1" applyBorder="1" applyAlignment="1" applyProtection="1">
      <alignment horizontal="center" wrapText="1"/>
      <protection locked="0"/>
    </xf>
    <xf numFmtId="0" fontId="3" fillId="14" borderId="17" xfId="0" applyFont="1" applyFill="1" applyBorder="1" applyAlignment="1" applyProtection="1">
      <alignment horizontal="center" wrapText="1"/>
      <protection locked="0"/>
    </xf>
    <xf numFmtId="0" fontId="3" fillId="14" borderId="10" xfId="0" applyFont="1" applyFill="1" applyBorder="1" applyAlignment="1" applyProtection="1">
      <alignment horizontal="center" wrapText="1"/>
      <protection locked="0"/>
    </xf>
    <xf numFmtId="0" fontId="6" fillId="3" borderId="3" xfId="0" applyFont="1" applyFill="1" applyBorder="1" applyAlignment="1">
      <alignment wrapText="1"/>
    </xf>
    <xf numFmtId="0" fontId="6" fillId="3" borderId="0" xfId="0" applyFont="1" applyFill="1" applyBorder="1" applyAlignment="1">
      <alignment wrapText="1"/>
    </xf>
    <xf numFmtId="0" fontId="6" fillId="3" borderId="8" xfId="0" applyFont="1" applyFill="1" applyBorder="1" applyAlignment="1">
      <alignment wrapText="1"/>
    </xf>
    <xf numFmtId="0" fontId="11" fillId="3" borderId="3" xfId="0" applyFont="1" applyFill="1" applyBorder="1" applyAlignment="1">
      <alignment vertical="center" wrapText="1"/>
    </xf>
    <xf numFmtId="0" fontId="11" fillId="3" borderId="0" xfId="0" applyFont="1" applyFill="1" applyBorder="1" applyAlignment="1">
      <alignment vertical="center" wrapText="1"/>
    </xf>
    <xf numFmtId="0" fontId="11" fillId="3" borderId="8" xfId="0" applyFont="1" applyFill="1" applyBorder="1" applyAlignment="1">
      <alignment vertical="center" wrapText="1"/>
    </xf>
    <xf numFmtId="0" fontId="1" fillId="14" borderId="13" xfId="0" applyFont="1" applyFill="1" applyBorder="1" applyAlignment="1" applyProtection="1">
      <alignment vertical="top"/>
      <protection locked="0"/>
    </xf>
    <xf numFmtId="0" fontId="1" fillId="14" borderId="1" xfId="0" applyFont="1" applyFill="1" applyBorder="1" applyAlignment="1" applyProtection="1">
      <alignment vertical="top"/>
      <protection locked="0"/>
    </xf>
    <xf numFmtId="0" fontId="1" fillId="14" borderId="12" xfId="0" applyFont="1" applyFill="1" applyBorder="1" applyAlignment="1" applyProtection="1">
      <alignment vertical="top"/>
      <protection locked="0"/>
    </xf>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0" fillId="3" borderId="6" xfId="0" applyFill="1" applyBorder="1"/>
    <xf numFmtId="0" fontId="0" fillId="3" borderId="14" xfId="0" applyFill="1" applyBorder="1"/>
    <xf numFmtId="0" fontId="0" fillId="3" borderId="7" xfId="0" applyFill="1" applyBorder="1"/>
    <xf numFmtId="165" fontId="3" fillId="6" borderId="46" xfId="0" applyNumberFormat="1" applyFont="1" applyFill="1" applyBorder="1" applyAlignment="1">
      <alignment horizontal="center" vertical="center" wrapText="1"/>
    </xf>
    <xf numFmtId="165" fontId="3" fillId="6" borderId="44" xfId="0" applyNumberFormat="1" applyFont="1" applyFill="1" applyBorder="1" applyAlignment="1">
      <alignment horizontal="center" vertical="center" wrapText="1"/>
    </xf>
    <xf numFmtId="165" fontId="3" fillId="6" borderId="47" xfId="0" applyNumberFormat="1" applyFont="1" applyFill="1" applyBorder="1" applyAlignment="1">
      <alignment horizontal="center" vertical="center" wrapText="1"/>
    </xf>
    <xf numFmtId="0" fontId="2" fillId="0" borderId="1" xfId="0" applyFont="1" applyBorder="1" applyAlignment="1">
      <alignment horizontal="center" vertical="center"/>
    </xf>
    <xf numFmtId="165" fontId="3" fillId="6" borderId="46" xfId="0" applyNumberFormat="1" applyFont="1" applyFill="1" applyBorder="1" applyAlignment="1">
      <alignment horizontal="left" vertical="center"/>
    </xf>
    <xf numFmtId="165" fontId="3" fillId="6" borderId="44" xfId="0" applyNumberFormat="1" applyFont="1" applyFill="1" applyBorder="1" applyAlignment="1">
      <alignment horizontal="left" vertical="center"/>
    </xf>
    <xf numFmtId="165" fontId="3" fillId="6" borderId="47" xfId="0" applyNumberFormat="1" applyFont="1" applyFill="1" applyBorder="1" applyAlignment="1">
      <alignment horizontal="left" vertical="center"/>
    </xf>
    <xf numFmtId="0" fontId="2" fillId="8" borderId="1" xfId="0" applyFont="1" applyFill="1" applyBorder="1" applyAlignment="1">
      <alignment horizontal="center" vertical="center"/>
    </xf>
    <xf numFmtId="0" fontId="2" fillId="8" borderId="12" xfId="0" applyFont="1" applyFill="1" applyBorder="1" applyAlignment="1">
      <alignment horizontal="center" vertical="center"/>
    </xf>
    <xf numFmtId="0" fontId="1" fillId="3" borderId="3" xfId="0" applyFont="1" applyFill="1" applyBorder="1"/>
    <xf numFmtId="0" fontId="0" fillId="3" borderId="0" xfId="0" applyFill="1" applyBorder="1"/>
    <xf numFmtId="0" fontId="0" fillId="3" borderId="8" xfId="0" applyFill="1" applyBorder="1"/>
    <xf numFmtId="0" fontId="0" fillId="3" borderId="3" xfId="0" applyFill="1" applyBorder="1"/>
    <xf numFmtId="0" fontId="2" fillId="3" borderId="3" xfId="0" applyFont="1" applyFill="1" applyBorder="1"/>
    <xf numFmtId="0" fontId="2" fillId="3" borderId="0" xfId="0" applyFont="1" applyFill="1" applyBorder="1"/>
    <xf numFmtId="0" fontId="2" fillId="3" borderId="8" xfId="0" applyFont="1" applyFill="1" applyBorder="1"/>
    <xf numFmtId="0" fontId="1" fillId="3" borderId="3" xfId="0" applyFont="1" applyFill="1" applyBorder="1" applyAlignment="1">
      <alignment vertical="top" wrapText="1"/>
    </xf>
    <xf numFmtId="0" fontId="1" fillId="3" borderId="0" xfId="0" applyFont="1" applyFill="1" applyBorder="1" applyAlignment="1">
      <alignment vertical="top" wrapText="1"/>
    </xf>
    <xf numFmtId="0" fontId="1" fillId="3" borderId="8" xfId="0" applyFont="1" applyFill="1" applyBorder="1" applyAlignment="1">
      <alignment vertical="top" wrapText="1"/>
    </xf>
    <xf numFmtId="0" fontId="0" fillId="3" borderId="0" xfId="0" applyFill="1" applyBorder="1" applyAlignment="1"/>
    <xf numFmtId="0" fontId="0" fillId="3" borderId="8" xfId="0" applyFill="1" applyBorder="1" applyAlignment="1"/>
    <xf numFmtId="0" fontId="0" fillId="3" borderId="0" xfId="0" applyFill="1" applyBorder="1" applyAlignment="1">
      <alignment vertical="top" wrapText="1"/>
    </xf>
    <xf numFmtId="0" fontId="0" fillId="3" borderId="8" xfId="0" applyFill="1" applyBorder="1" applyAlignment="1">
      <alignment vertical="top" wrapText="1"/>
    </xf>
    <xf numFmtId="0" fontId="17" fillId="3" borderId="9" xfId="0" applyFont="1" applyFill="1" applyBorder="1" applyAlignment="1">
      <alignment horizontal="left"/>
    </xf>
    <xf numFmtId="0" fontId="17" fillId="3" borderId="17" xfId="0" applyFont="1" applyFill="1" applyBorder="1" applyAlignment="1">
      <alignment horizontal="left"/>
    </xf>
    <xf numFmtId="0" fontId="17" fillId="3" borderId="10" xfId="0" applyFont="1" applyFill="1" applyBorder="1" applyAlignment="1">
      <alignment horizontal="left"/>
    </xf>
    <xf numFmtId="166" fontId="2" fillId="3" borderId="9" xfId="0" applyNumberFormat="1" applyFont="1" applyFill="1" applyBorder="1" applyAlignment="1">
      <alignment horizontal="center" vertical="center"/>
    </xf>
    <xf numFmtId="166" fontId="2" fillId="3" borderId="17" xfId="0" applyNumberFormat="1" applyFont="1" applyFill="1" applyBorder="1" applyAlignment="1">
      <alignment horizontal="center" vertical="center"/>
    </xf>
    <xf numFmtId="166" fontId="2" fillId="3" borderId="10" xfId="0" applyNumberFormat="1" applyFont="1" applyFill="1" applyBorder="1" applyAlignment="1">
      <alignment horizontal="center" vertical="center"/>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41" xfId="0" applyFont="1" applyBorder="1" applyAlignment="1">
      <alignment vertical="top" wrapText="1"/>
    </xf>
    <xf numFmtId="0" fontId="2" fillId="10" borderId="38" xfId="0" applyFont="1" applyFill="1" applyBorder="1" applyAlignment="1">
      <alignment horizontal="center"/>
    </xf>
    <xf numFmtId="0" fontId="2" fillId="10" borderId="39" xfId="0" applyFont="1" applyFill="1" applyBorder="1" applyAlignment="1">
      <alignment horizontal="center"/>
    </xf>
    <xf numFmtId="0" fontId="2" fillId="10" borderId="40" xfId="0" applyFont="1" applyFill="1" applyBorder="1" applyAlignment="1">
      <alignment horizontal="center"/>
    </xf>
    <xf numFmtId="0" fontId="1" fillId="14" borderId="51" xfId="0" applyFont="1" applyFill="1" applyBorder="1" applyAlignment="1" applyProtection="1">
      <alignment vertical="top"/>
      <protection locked="0"/>
    </xf>
    <xf numFmtId="0" fontId="1" fillId="0" borderId="48" xfId="0" applyFont="1" applyBorder="1" applyAlignment="1">
      <alignment horizontal="center" vertical="top" wrapText="1"/>
    </xf>
    <xf numFmtId="0" fontId="1" fillId="0" borderId="49" xfId="0" applyFont="1" applyBorder="1" applyAlignment="1">
      <alignment horizontal="center" vertical="top" wrapText="1"/>
    </xf>
    <xf numFmtId="0" fontId="1" fillId="0" borderId="50" xfId="0" applyFont="1" applyBorder="1" applyAlignment="1">
      <alignment horizontal="center" vertical="top" wrapText="1"/>
    </xf>
    <xf numFmtId="165" fontId="2" fillId="8" borderId="43" xfId="0" applyNumberFormat="1" applyFont="1" applyFill="1" applyBorder="1" applyAlignment="1">
      <alignment horizontal="center" vertical="center"/>
    </xf>
    <xf numFmtId="165" fontId="3" fillId="8" borderId="44" xfId="0" applyNumberFormat="1" applyFont="1" applyFill="1" applyBorder="1" applyAlignment="1">
      <alignment horizontal="center" vertical="center"/>
    </xf>
    <xf numFmtId="165" fontId="3" fillId="8" borderId="47" xfId="0" applyNumberFormat="1" applyFont="1" applyFill="1" applyBorder="1" applyAlignment="1">
      <alignment horizontal="center" vertical="center"/>
    </xf>
    <xf numFmtId="165" fontId="2" fillId="8" borderId="1" xfId="0" applyNumberFormat="1" applyFont="1" applyFill="1" applyBorder="1" applyAlignment="1">
      <alignment horizontal="center" vertical="center"/>
    </xf>
    <xf numFmtId="165" fontId="3" fillId="6" borderId="1" xfId="0" applyNumberFormat="1" applyFont="1" applyFill="1" applyBorder="1" applyAlignment="1">
      <alignment horizontal="left" vertical="center"/>
    </xf>
    <xf numFmtId="0" fontId="5" fillId="2" borderId="3"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165" fontId="2" fillId="8" borderId="44" xfId="0" applyNumberFormat="1" applyFont="1" applyFill="1" applyBorder="1" applyAlignment="1">
      <alignment horizontal="center" vertical="center"/>
    </xf>
    <xf numFmtId="165" fontId="2" fillId="8" borderId="47" xfId="0" applyNumberFormat="1" applyFont="1" applyFill="1" applyBorder="1" applyAlignment="1">
      <alignment horizontal="center" vertical="center"/>
    </xf>
    <xf numFmtId="0" fontId="2" fillId="0" borderId="46" xfId="0" applyFont="1" applyBorder="1" applyAlignment="1">
      <alignment horizontal="center" vertical="center"/>
    </xf>
    <xf numFmtId="0" fontId="2" fillId="0" borderId="45" xfId="0" applyFont="1" applyBorder="1" applyAlignment="1">
      <alignment horizontal="center" vertical="center"/>
    </xf>
    <xf numFmtId="0" fontId="6" fillId="3" borderId="2" xfId="0" applyFont="1" applyFill="1" applyBorder="1"/>
    <xf numFmtId="0" fontId="6" fillId="6" borderId="2" xfId="0" applyFont="1" applyFill="1" applyBorder="1" applyAlignment="1">
      <alignment horizontal="center"/>
    </xf>
    <xf numFmtId="0" fontId="6" fillId="13" borderId="2" xfId="0" applyFont="1" applyFill="1" applyBorder="1" applyAlignment="1">
      <alignment horizontal="center" vertical="center" wrapText="1"/>
    </xf>
    <xf numFmtId="0" fontId="8" fillId="6" borderId="2" xfId="0" applyFont="1" applyFill="1" applyBorder="1" applyAlignment="1">
      <alignment horizontal="center"/>
    </xf>
    <xf numFmtId="0" fontId="8" fillId="7" borderId="18" xfId="0" applyFont="1" applyFill="1" applyBorder="1"/>
    <xf numFmtId="0" fontId="8" fillId="7" borderId="19" xfId="0" applyFont="1" applyFill="1" applyBorder="1"/>
    <xf numFmtId="0" fontId="8" fillId="0" borderId="9" xfId="0" applyFont="1" applyBorder="1" applyAlignment="1">
      <alignment horizontal="center"/>
    </xf>
    <xf numFmtId="0" fontId="8" fillId="0" borderId="17" xfId="0" applyFont="1" applyBorder="1" applyAlignment="1">
      <alignment horizontal="center"/>
    </xf>
    <xf numFmtId="0" fontId="8" fillId="0" borderId="10" xfId="0" applyFont="1" applyBorder="1" applyAlignment="1">
      <alignment horizontal="center"/>
    </xf>
    <xf numFmtId="0" fontId="7" fillId="3" borderId="22" xfId="0" applyFont="1" applyFill="1" applyBorder="1" applyAlignment="1">
      <alignment horizontal="center"/>
    </xf>
    <xf numFmtId="0" fontId="6" fillId="3" borderId="22" xfId="0" applyFont="1" applyFill="1" applyBorder="1" applyAlignment="1">
      <alignment horizontal="center"/>
    </xf>
    <xf numFmtId="0" fontId="6" fillId="3" borderId="0" xfId="0" applyFont="1" applyFill="1" applyBorder="1" applyAlignment="1">
      <alignment horizontal="center"/>
    </xf>
    <xf numFmtId="0" fontId="10" fillId="3" borderId="0" xfId="0" applyFont="1" applyFill="1" applyBorder="1" applyAlignment="1">
      <alignment horizontal="center"/>
    </xf>
    <xf numFmtId="0" fontId="6" fillId="4" borderId="2" xfId="0" applyFont="1" applyFill="1" applyBorder="1" applyAlignment="1">
      <alignment horizontal="center"/>
    </xf>
    <xf numFmtId="0" fontId="6" fillId="4" borderId="29" xfId="0" applyFont="1" applyFill="1" applyBorder="1" applyAlignment="1">
      <alignment horizontal="center"/>
    </xf>
    <xf numFmtId="0" fontId="8" fillId="7" borderId="2" xfId="0" applyFont="1" applyFill="1" applyBorder="1" applyAlignment="1" applyProtection="1">
      <alignment horizontal="left" wrapText="1"/>
      <protection locked="0"/>
    </xf>
    <xf numFmtId="0" fontId="8" fillId="7" borderId="29" xfId="0" applyFont="1" applyFill="1" applyBorder="1" applyAlignment="1" applyProtection="1">
      <alignment horizontal="left" wrapText="1"/>
      <protection locked="0"/>
    </xf>
    <xf numFmtId="0" fontId="8" fillId="3" borderId="24" xfId="0" applyFont="1" applyFill="1" applyBorder="1" applyAlignment="1">
      <alignment horizontal="left"/>
    </xf>
    <xf numFmtId="0" fontId="8" fillId="3" borderId="0" xfId="0" applyFont="1" applyFill="1" applyBorder="1" applyAlignment="1">
      <alignment horizontal="left"/>
    </xf>
    <xf numFmtId="0" fontId="8" fillId="3" borderId="25" xfId="0" applyFont="1" applyFill="1" applyBorder="1" applyAlignment="1">
      <alignment horizontal="left"/>
    </xf>
    <xf numFmtId="0" fontId="8" fillId="7" borderId="20" xfId="0" applyFont="1" applyFill="1" applyBorder="1"/>
    <xf numFmtId="0" fontId="6" fillId="4" borderId="9" xfId="0" applyFont="1" applyFill="1" applyBorder="1" applyAlignment="1">
      <alignment horizontal="center"/>
    </xf>
    <xf numFmtId="0" fontId="6" fillId="4" borderId="17"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27" xfId="0" applyFont="1" applyFill="1" applyBorder="1" applyAlignment="1">
      <alignment horizontal="center"/>
    </xf>
    <xf numFmtId="0" fontId="6" fillId="3" borderId="42" xfId="0" applyFont="1" applyFill="1" applyBorder="1" applyAlignment="1">
      <alignment vertical="center" wrapText="1"/>
    </xf>
    <xf numFmtId="0" fontId="6" fillId="3" borderId="11" xfId="0" applyFont="1" applyFill="1" applyBorder="1" applyAlignment="1">
      <alignment vertical="center" wrapText="1"/>
    </xf>
    <xf numFmtId="0" fontId="6" fillId="6" borderId="1" xfId="0" applyFont="1" applyFill="1" applyBorder="1" applyAlignment="1">
      <alignment horizontal="center"/>
    </xf>
    <xf numFmtId="0" fontId="6" fillId="13" borderId="1" xfId="0" applyFont="1" applyFill="1" applyBorder="1" applyAlignment="1">
      <alignment horizontal="center" vertical="center" wrapText="1"/>
    </xf>
    <xf numFmtId="0" fontId="11" fillId="6" borderId="1" xfId="0" applyFont="1" applyFill="1" applyBorder="1" applyAlignment="1">
      <alignment horizontal="center"/>
    </xf>
    <xf numFmtId="0" fontId="8" fillId="4" borderId="26" xfId="0" applyFont="1" applyFill="1" applyBorder="1" applyAlignment="1">
      <alignment horizontal="center"/>
    </xf>
    <xf numFmtId="0" fontId="8" fillId="4" borderId="17" xfId="0" applyFont="1" applyFill="1" applyBorder="1" applyAlignment="1">
      <alignment horizontal="center"/>
    </xf>
    <xf numFmtId="0" fontId="8" fillId="4" borderId="10" xfId="0" applyFont="1" applyFill="1" applyBorder="1" applyAlignment="1">
      <alignment horizontal="center"/>
    </xf>
    <xf numFmtId="0" fontId="6" fillId="9" borderId="17" xfId="0" applyFont="1" applyFill="1" applyBorder="1" applyAlignment="1">
      <alignment horizontal="left" vertical="center" wrapText="1"/>
    </xf>
    <xf numFmtId="0" fontId="6" fillId="9" borderId="10" xfId="0" applyFont="1" applyFill="1" applyBorder="1" applyAlignment="1">
      <alignment horizontal="left" vertical="center" wrapText="1"/>
    </xf>
    <xf numFmtId="0" fontId="6" fillId="3" borderId="24" xfId="0" applyFont="1" applyFill="1" applyBorder="1"/>
    <xf numFmtId="0" fontId="6" fillId="3" borderId="0" xfId="0" applyFont="1" applyFill="1" applyBorder="1"/>
    <xf numFmtId="0" fontId="7" fillId="3" borderId="0" xfId="0" applyFont="1" applyFill="1" applyBorder="1" applyAlignment="1">
      <alignment horizontal="center"/>
    </xf>
    <xf numFmtId="0" fontId="8" fillId="7" borderId="2" xfId="0" applyFont="1" applyFill="1" applyBorder="1" applyAlignment="1">
      <alignment horizontal="left" wrapText="1"/>
    </xf>
    <xf numFmtId="0" fontId="8" fillId="7" borderId="29" xfId="0" applyFont="1" applyFill="1" applyBorder="1" applyAlignment="1">
      <alignment horizontal="left" wrapText="1"/>
    </xf>
    <xf numFmtId="0" fontId="6" fillId="3" borderId="1" xfId="0" applyFont="1" applyFill="1" applyBorder="1" applyAlignment="1">
      <alignment horizontal="center"/>
    </xf>
    <xf numFmtId="0" fontId="8" fillId="11" borderId="1" xfId="0" applyFont="1" applyFill="1" applyBorder="1" applyAlignment="1">
      <alignment horizontal="center" wrapText="1"/>
    </xf>
    <xf numFmtId="0" fontId="13" fillId="3" borderId="1" xfId="0" applyFont="1" applyFill="1" applyBorder="1" applyAlignment="1">
      <alignment horizontal="center"/>
    </xf>
    <xf numFmtId="0" fontId="6" fillId="3" borderId="31" xfId="0" applyFont="1" applyFill="1" applyBorder="1" applyAlignment="1">
      <alignment horizontal="left"/>
    </xf>
    <xf numFmtId="0" fontId="6" fillId="3" borderId="14" xfId="0" applyFont="1" applyFill="1" applyBorder="1" applyAlignment="1">
      <alignment horizontal="left"/>
    </xf>
    <xf numFmtId="165" fontId="6" fillId="0" borderId="9" xfId="1" applyFont="1" applyBorder="1" applyAlignment="1">
      <alignment horizontal="left" vertical="center"/>
    </xf>
    <xf numFmtId="165" fontId="6" fillId="0" borderId="17" xfId="1" applyFont="1" applyBorder="1" applyAlignment="1">
      <alignment horizontal="left" vertical="center"/>
    </xf>
    <xf numFmtId="0" fontId="6" fillId="3" borderId="3" xfId="0" applyFont="1" applyFill="1" applyBorder="1" applyAlignment="1">
      <alignment horizontal="left"/>
    </xf>
    <xf numFmtId="0" fontId="6" fillId="3" borderId="8" xfId="0" applyFont="1" applyFill="1" applyBorder="1" applyAlignment="1">
      <alignment horizontal="left"/>
    </xf>
    <xf numFmtId="0" fontId="13" fillId="0" borderId="11" xfId="0" applyFont="1" applyFill="1" applyBorder="1" applyAlignment="1">
      <alignment horizontal="left" vertical="center" wrapText="1"/>
    </xf>
    <xf numFmtId="0" fontId="14" fillId="0" borderId="5" xfId="0" applyFont="1" applyFill="1" applyBorder="1" applyAlignment="1">
      <alignment horizontal="left" vertical="center" wrapText="1"/>
    </xf>
    <xf numFmtId="165" fontId="13" fillId="0" borderId="18" xfId="1" applyFont="1" applyFill="1" applyBorder="1" applyAlignment="1">
      <alignment horizontal="left" vertical="top" wrapText="1"/>
    </xf>
    <xf numFmtId="0" fontId="8" fillId="6" borderId="9" xfId="0" applyFont="1" applyFill="1" applyBorder="1" applyAlignment="1">
      <alignment horizontal="center"/>
    </xf>
    <xf numFmtId="0" fontId="8" fillId="6" borderId="10" xfId="0" applyFont="1" applyFill="1" applyBorder="1" applyAlignment="1">
      <alignment horizontal="center"/>
    </xf>
    <xf numFmtId="0" fontId="13" fillId="3" borderId="0" xfId="0" applyFont="1" applyFill="1" applyBorder="1" applyAlignment="1">
      <alignment horizontal="left" vertical="top"/>
    </xf>
    <xf numFmtId="0" fontId="6" fillId="3" borderId="3" xfId="0" applyFont="1" applyFill="1" applyBorder="1"/>
    <xf numFmtId="0" fontId="8" fillId="3" borderId="3" xfId="0" applyFont="1" applyFill="1" applyBorder="1" applyAlignment="1">
      <alignment horizontal="left"/>
    </xf>
    <xf numFmtId="0" fontId="8" fillId="3" borderId="8" xfId="0" applyFont="1" applyFill="1" applyBorder="1" applyAlignment="1">
      <alignment horizontal="left"/>
    </xf>
    <xf numFmtId="0" fontId="8" fillId="4" borderId="9" xfId="0" applyFont="1" applyFill="1" applyBorder="1" applyAlignment="1">
      <alignment horizontal="center"/>
    </xf>
    <xf numFmtId="0" fontId="6" fillId="3" borderId="6" xfId="0" applyFont="1" applyFill="1" applyBorder="1" applyAlignment="1">
      <alignment horizontal="left"/>
    </xf>
    <xf numFmtId="0" fontId="6" fillId="3" borderId="9" xfId="0" applyFont="1" applyFill="1" applyBorder="1" applyAlignment="1">
      <alignment wrapText="1"/>
    </xf>
    <xf numFmtId="0" fontId="6" fillId="3" borderId="17" xfId="0" applyFont="1" applyFill="1" applyBorder="1" applyAlignment="1">
      <alignment wrapText="1"/>
    </xf>
    <xf numFmtId="0" fontId="6" fillId="3" borderId="10" xfId="0" applyFont="1" applyFill="1" applyBorder="1" applyAlignment="1">
      <alignment wrapText="1"/>
    </xf>
    <xf numFmtId="0" fontId="7" fillId="3" borderId="11" xfId="0" applyFont="1" applyFill="1" applyBorder="1" applyAlignment="1">
      <alignment horizontal="center"/>
    </xf>
    <xf numFmtId="0" fontId="7" fillId="3" borderId="5" xfId="0" applyFont="1" applyFill="1" applyBorder="1" applyAlignment="1">
      <alignment horizontal="center"/>
    </xf>
    <xf numFmtId="0" fontId="7" fillId="3" borderId="8" xfId="0" applyFont="1" applyFill="1" applyBorder="1" applyAlignment="1">
      <alignment horizontal="center"/>
    </xf>
    <xf numFmtId="0" fontId="10" fillId="3" borderId="8" xfId="0" applyFont="1" applyFill="1" applyBorder="1" applyAlignment="1">
      <alignment horizontal="center"/>
    </xf>
    <xf numFmtId="0" fontId="6" fillId="3" borderId="12" xfId="0" applyFont="1" applyFill="1" applyBorder="1" applyAlignment="1">
      <alignment horizontal="center"/>
    </xf>
    <xf numFmtId="0" fontId="8" fillId="11" borderId="12" xfId="0" applyFont="1" applyFill="1" applyBorder="1" applyAlignment="1">
      <alignment horizontal="center" wrapText="1"/>
    </xf>
    <xf numFmtId="0" fontId="8" fillId="3" borderId="1" xfId="0" applyFont="1" applyFill="1" applyBorder="1" applyAlignment="1">
      <alignment horizontal="center"/>
    </xf>
    <xf numFmtId="0" fontId="8" fillId="3" borderId="12" xfId="0" applyFont="1" applyFill="1" applyBorder="1" applyAlignment="1">
      <alignment horizontal="center"/>
    </xf>
    <xf numFmtId="0" fontId="8" fillId="3" borderId="1" xfId="0" applyFont="1" applyFill="1" applyBorder="1" applyAlignment="1">
      <alignment horizontal="center" wrapText="1"/>
    </xf>
    <xf numFmtId="0" fontId="8" fillId="3" borderId="12" xfId="0" applyFont="1" applyFill="1" applyBorder="1" applyAlignment="1">
      <alignment horizontal="center" wrapText="1"/>
    </xf>
    <xf numFmtId="164" fontId="0" fillId="7" borderId="1" xfId="3" applyFont="1" applyFill="1" applyBorder="1" applyAlignment="1">
      <alignment horizontal="center" wrapText="1"/>
    </xf>
    <xf numFmtId="0" fontId="2" fillId="3" borderId="0" xfId="0" applyFont="1" applyFill="1" applyAlignment="1">
      <alignment horizontal="left" wrapText="1"/>
    </xf>
    <xf numFmtId="0" fontId="2" fillId="3" borderId="52" xfId="0" applyFont="1" applyFill="1" applyBorder="1" applyAlignment="1">
      <alignment horizontal="left" wrapText="1"/>
    </xf>
    <xf numFmtId="0" fontId="25" fillId="6" borderId="9" xfId="0" applyFont="1" applyFill="1" applyBorder="1" applyAlignment="1">
      <alignment horizontal="center" wrapText="1"/>
    </xf>
    <xf numFmtId="0" fontId="25" fillId="6" borderId="17" xfId="0" applyFont="1" applyFill="1" applyBorder="1" applyAlignment="1">
      <alignment horizontal="center" wrapText="1"/>
    </xf>
    <xf numFmtId="0" fontId="25" fillId="6" borderId="10" xfId="0" applyFont="1" applyFill="1" applyBorder="1" applyAlignment="1">
      <alignment horizontal="center" wrapText="1"/>
    </xf>
    <xf numFmtId="165" fontId="3" fillId="8" borderId="46" xfId="0" applyNumberFormat="1" applyFont="1" applyFill="1" applyBorder="1" applyAlignment="1">
      <alignment horizontal="left" vertical="center"/>
    </xf>
    <xf numFmtId="165" fontId="3" fillId="8" borderId="44" xfId="0" applyNumberFormat="1" applyFont="1" applyFill="1" applyBorder="1" applyAlignment="1">
      <alignment horizontal="left" vertical="center"/>
    </xf>
    <xf numFmtId="165" fontId="3" fillId="8" borderId="47" xfId="0" applyNumberFormat="1" applyFont="1" applyFill="1" applyBorder="1" applyAlignment="1">
      <alignment horizontal="left" vertical="center"/>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1" fillId="0" borderId="41" xfId="0" applyFont="1" applyBorder="1" applyAlignment="1">
      <alignment horizontal="left" vertical="top" wrapText="1"/>
    </xf>
    <xf numFmtId="0" fontId="8" fillId="3" borderId="2" xfId="0" applyFont="1" applyFill="1" applyBorder="1" applyAlignment="1">
      <alignment horizontal="center"/>
    </xf>
    <xf numFmtId="0" fontId="8" fillId="3" borderId="2" xfId="0" applyFont="1" applyFill="1" applyBorder="1" applyAlignment="1">
      <alignment horizontal="center" wrapText="1"/>
    </xf>
  </cellXfs>
  <cellStyles count="5">
    <cellStyle name="60% - Accent1" xfId="4" builtinId="32"/>
    <cellStyle name="Comma" xfId="3" builtinId="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371475</xdr:colOff>
      <xdr:row>2</xdr:row>
      <xdr:rowOff>85725</xdr:rowOff>
    </xdr:from>
    <xdr:to>
      <xdr:col>11</xdr:col>
      <xdr:colOff>89112</xdr:colOff>
      <xdr:row>9</xdr:row>
      <xdr:rowOff>19526</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5913" y="442913"/>
          <a:ext cx="5174985" cy="1092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920750</xdr:colOff>
      <xdr:row>0</xdr:row>
      <xdr:rowOff>116418</xdr:rowOff>
    </xdr:from>
    <xdr:to>
      <xdr:col>5</xdr:col>
      <xdr:colOff>338667</xdr:colOff>
      <xdr:row>6</xdr:row>
      <xdr:rowOff>74084</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0750" y="116418"/>
          <a:ext cx="5196417" cy="9101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208018</xdr:colOff>
      <xdr:row>1</xdr:row>
      <xdr:rowOff>32846</xdr:rowOff>
    </xdr:from>
    <xdr:to>
      <xdr:col>2</xdr:col>
      <xdr:colOff>602156</xdr:colOff>
      <xdr:row>5</xdr:row>
      <xdr:rowOff>76639</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018" y="218967"/>
          <a:ext cx="4215086" cy="8758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xdr:row>
      <xdr:rowOff>32846</xdr:rowOff>
    </xdr:from>
    <xdr:to>
      <xdr:col>2</xdr:col>
      <xdr:colOff>394139</xdr:colOff>
      <xdr:row>5</xdr:row>
      <xdr:rowOff>76639</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223346"/>
          <a:ext cx="4213663" cy="8629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238124</xdr:colOff>
      <xdr:row>0</xdr:row>
      <xdr:rowOff>66675</xdr:rowOff>
    </xdr:from>
    <xdr:to>
      <xdr:col>2</xdr:col>
      <xdr:colOff>465454</xdr:colOff>
      <xdr:row>4</xdr:row>
      <xdr:rowOff>95250</xdr:rowOff>
    </xdr:to>
    <xdr:pic>
      <xdr:nvPicPr>
        <xdr:cNvPr id="2" name="Picture 1" descr="coatofarms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238124</xdr:colOff>
      <xdr:row>0</xdr:row>
      <xdr:rowOff>66675</xdr:rowOff>
    </xdr:from>
    <xdr:to>
      <xdr:col>2</xdr:col>
      <xdr:colOff>465454</xdr:colOff>
      <xdr:row>4</xdr:row>
      <xdr:rowOff>95250</xdr:rowOff>
    </xdr:to>
    <xdr:pic>
      <xdr:nvPicPr>
        <xdr:cNvPr id="2" name="Picture 1" descr="coatofarms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314585</xdr:colOff>
      <xdr:row>9</xdr:row>
      <xdr:rowOff>38099</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161925"/>
          <a:ext cx="5196417" cy="13334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50"/>
  <sheetViews>
    <sheetView tabSelected="1" zoomScale="80" zoomScaleNormal="80" workbookViewId="0">
      <selection activeCell="E21" sqref="E21:L21"/>
    </sheetView>
  </sheetViews>
  <sheetFormatPr defaultRowHeight="13.2" x14ac:dyDescent="0.25"/>
  <cols>
    <col min="13" max="13" width="13.5546875" customWidth="1"/>
  </cols>
  <sheetData>
    <row r="1" spans="1:13" x14ac:dyDescent="0.25">
      <c r="A1" s="5"/>
      <c r="B1" s="6"/>
      <c r="C1" s="6"/>
      <c r="D1" s="6"/>
      <c r="E1" s="6"/>
      <c r="F1" s="6"/>
      <c r="G1" s="6"/>
      <c r="H1" s="6"/>
      <c r="I1" s="6"/>
      <c r="J1" s="6"/>
      <c r="K1" s="6"/>
      <c r="L1" s="6"/>
      <c r="M1" s="7"/>
    </row>
    <row r="2" spans="1:13" ht="13.8" x14ac:dyDescent="0.25">
      <c r="A2" s="8"/>
      <c r="B2" s="9"/>
      <c r="C2" s="9"/>
      <c r="D2" s="9"/>
      <c r="E2" s="9"/>
      <c r="F2" s="9"/>
      <c r="G2" s="9"/>
      <c r="H2" s="9"/>
      <c r="I2" s="9"/>
      <c r="K2" s="227" t="s">
        <v>121</v>
      </c>
      <c r="L2" s="227"/>
      <c r="M2" s="10"/>
    </row>
    <row r="3" spans="1:13" x14ac:dyDescent="0.25">
      <c r="A3" s="8"/>
      <c r="B3" s="9"/>
      <c r="C3" s="9"/>
      <c r="D3" s="9"/>
      <c r="E3" s="9"/>
      <c r="F3" s="9"/>
      <c r="G3" s="9"/>
      <c r="H3" s="9"/>
      <c r="I3" s="9"/>
      <c r="J3" s="9"/>
      <c r="K3" s="9"/>
      <c r="L3" s="9"/>
      <c r="M3" s="10"/>
    </row>
    <row r="4" spans="1:13" x14ac:dyDescent="0.25">
      <c r="A4" s="8"/>
      <c r="B4" s="9"/>
      <c r="C4" s="9"/>
      <c r="D4" s="9"/>
      <c r="E4" s="9"/>
      <c r="F4" s="9"/>
      <c r="G4" s="9"/>
      <c r="H4" s="9"/>
      <c r="I4" s="9"/>
      <c r="J4" s="9"/>
      <c r="K4" s="9"/>
      <c r="L4" s="9"/>
      <c r="M4" s="10"/>
    </row>
    <row r="5" spans="1:13" x14ac:dyDescent="0.25">
      <c r="A5" s="8"/>
      <c r="B5" s="9"/>
      <c r="C5" s="9"/>
      <c r="D5" s="9"/>
      <c r="E5" s="9"/>
      <c r="F5" s="9"/>
      <c r="G5" s="9"/>
      <c r="H5" s="9"/>
      <c r="I5" s="9"/>
      <c r="J5" s="9"/>
      <c r="K5" s="9"/>
      <c r="L5" s="9"/>
      <c r="M5" s="10"/>
    </row>
    <row r="6" spans="1:13" x14ac:dyDescent="0.25">
      <c r="A6" s="8"/>
      <c r="B6" s="9"/>
      <c r="C6" s="9"/>
      <c r="D6" s="9"/>
      <c r="E6" s="9"/>
      <c r="F6" s="9"/>
      <c r="G6" s="9"/>
      <c r="H6" s="9"/>
      <c r="I6" s="9"/>
      <c r="J6" s="9"/>
      <c r="K6" s="9"/>
      <c r="L6" s="9"/>
      <c r="M6" s="10"/>
    </row>
    <row r="7" spans="1:13" x14ac:dyDescent="0.25">
      <c r="A7" s="8"/>
      <c r="B7" s="9"/>
      <c r="C7" s="9"/>
      <c r="D7" s="9"/>
      <c r="E7" s="9"/>
      <c r="F7" s="9"/>
      <c r="G7" s="9"/>
      <c r="H7" s="9"/>
      <c r="I7" s="9"/>
      <c r="J7" s="9"/>
      <c r="K7" s="9"/>
      <c r="L7" s="9"/>
      <c r="M7" s="10"/>
    </row>
    <row r="8" spans="1:13" x14ac:dyDescent="0.25">
      <c r="A8" s="8"/>
      <c r="B8" s="9"/>
      <c r="C8" s="9"/>
      <c r="D8" s="9"/>
      <c r="E8" s="9"/>
      <c r="F8" s="9"/>
      <c r="G8" s="9"/>
      <c r="H8" s="9"/>
      <c r="I8" s="9"/>
      <c r="J8" s="9"/>
      <c r="K8" s="9"/>
      <c r="L8" s="9"/>
      <c r="M8" s="10"/>
    </row>
    <row r="9" spans="1:13" x14ac:dyDescent="0.25">
      <c r="A9" s="8"/>
      <c r="B9" s="9"/>
      <c r="C9" s="9"/>
      <c r="D9" s="9"/>
      <c r="E9" s="9"/>
      <c r="F9" s="9"/>
      <c r="G9" s="9"/>
      <c r="H9" s="9"/>
      <c r="I9" s="9"/>
      <c r="J9" s="9"/>
      <c r="K9" s="9"/>
      <c r="L9" s="9"/>
      <c r="M9" s="10"/>
    </row>
    <row r="10" spans="1:13" x14ac:dyDescent="0.25">
      <c r="A10" s="8"/>
      <c r="B10" s="9"/>
      <c r="C10" s="9"/>
      <c r="D10" s="9"/>
      <c r="E10" s="9"/>
      <c r="F10" s="9"/>
      <c r="G10" s="9"/>
      <c r="H10" s="9"/>
      <c r="I10" s="9"/>
      <c r="J10" s="9"/>
      <c r="K10" s="9"/>
      <c r="L10" s="9"/>
      <c r="M10" s="10"/>
    </row>
    <row r="11" spans="1:13" x14ac:dyDescent="0.25">
      <c r="A11" s="8"/>
      <c r="B11" s="9"/>
      <c r="C11" s="9"/>
      <c r="D11" s="9"/>
      <c r="E11" s="9"/>
      <c r="F11" s="9"/>
      <c r="G11" s="9"/>
      <c r="H11" s="9"/>
      <c r="I11" s="9"/>
      <c r="J11" s="9"/>
      <c r="K11" s="9"/>
      <c r="L11" s="9"/>
      <c r="M11" s="10"/>
    </row>
    <row r="12" spans="1:13" x14ac:dyDescent="0.25">
      <c r="A12" s="8"/>
      <c r="B12" s="9"/>
      <c r="C12" s="9"/>
      <c r="D12" s="9"/>
      <c r="E12" s="9"/>
      <c r="F12" s="222" t="s">
        <v>215</v>
      </c>
      <c r="G12" s="9"/>
      <c r="H12" s="9"/>
      <c r="I12" s="9"/>
      <c r="J12" s="9"/>
      <c r="K12" s="9"/>
      <c r="L12" s="9"/>
      <c r="M12" s="10"/>
    </row>
    <row r="13" spans="1:13" ht="13.8" thickBot="1" x14ac:dyDescent="0.3">
      <c r="A13" s="8"/>
      <c r="B13" s="9"/>
      <c r="C13" s="9"/>
      <c r="D13" s="9"/>
      <c r="E13" s="9"/>
      <c r="F13" s="9"/>
      <c r="G13" s="9"/>
      <c r="H13" s="9"/>
      <c r="I13" s="9"/>
      <c r="J13" s="9"/>
      <c r="K13" s="9"/>
      <c r="L13" s="9"/>
      <c r="M13" s="10"/>
    </row>
    <row r="14" spans="1:13" ht="21.6" thickBot="1" x14ac:dyDescent="0.45">
      <c r="A14" s="247" t="s">
        <v>1</v>
      </c>
      <c r="B14" s="248"/>
      <c r="C14" s="248"/>
      <c r="D14" s="248"/>
      <c r="E14" s="248"/>
      <c r="F14" s="248"/>
      <c r="G14" s="248"/>
      <c r="H14" s="248"/>
      <c r="I14" s="248"/>
      <c r="J14" s="248"/>
      <c r="K14" s="248"/>
      <c r="L14" s="248"/>
      <c r="M14" s="249"/>
    </row>
    <row r="15" spans="1:13" x14ac:dyDescent="0.25">
      <c r="A15" s="8"/>
      <c r="B15" s="9"/>
      <c r="C15" s="9"/>
      <c r="D15" s="9"/>
      <c r="E15" s="9"/>
      <c r="F15" s="9"/>
      <c r="G15" s="9"/>
      <c r="H15" s="9"/>
      <c r="I15" s="9"/>
      <c r="J15" s="9"/>
      <c r="K15" s="9"/>
      <c r="L15" s="9"/>
      <c r="M15" s="10"/>
    </row>
    <row r="16" spans="1:13" ht="13.8" thickBot="1" x14ac:dyDescent="0.3">
      <c r="A16" s="8"/>
      <c r="B16" s="9"/>
      <c r="C16" s="9"/>
      <c r="D16" s="9"/>
      <c r="E16" s="9"/>
      <c r="F16" s="9"/>
      <c r="G16" s="9"/>
      <c r="H16" s="9"/>
      <c r="I16" s="9"/>
      <c r="J16" s="9"/>
      <c r="K16" s="9"/>
      <c r="L16" s="9"/>
      <c r="M16" s="10"/>
    </row>
    <row r="17" spans="1:13" ht="21.6" thickBot="1" x14ac:dyDescent="0.45">
      <c r="A17" s="11" t="s">
        <v>8</v>
      </c>
      <c r="B17" s="9"/>
      <c r="C17" s="9"/>
      <c r="D17" s="9"/>
      <c r="E17" s="250" t="s">
        <v>205</v>
      </c>
      <c r="F17" s="251"/>
      <c r="G17" s="251"/>
      <c r="H17" s="251"/>
      <c r="I17" s="251"/>
      <c r="J17" s="251"/>
      <c r="K17" s="251"/>
      <c r="L17" s="252"/>
      <c r="M17" s="10"/>
    </row>
    <row r="18" spans="1:13" ht="8.4" customHeight="1" thickBot="1" x14ac:dyDescent="0.3">
      <c r="A18" s="8"/>
      <c r="B18" s="9"/>
      <c r="C18" s="9"/>
      <c r="D18" s="9"/>
      <c r="E18" s="15"/>
      <c r="F18" s="15"/>
      <c r="G18" s="15"/>
      <c r="H18" s="15"/>
      <c r="I18" s="15"/>
      <c r="J18" s="15"/>
      <c r="K18" s="15"/>
      <c r="L18" s="15"/>
      <c r="M18" s="10"/>
    </row>
    <row r="19" spans="1:13" ht="73.5" customHeight="1" thickBot="1" x14ac:dyDescent="0.45">
      <c r="A19" s="11" t="s">
        <v>9</v>
      </c>
      <c r="B19" s="9"/>
      <c r="C19" s="9"/>
      <c r="D19" s="9"/>
      <c r="E19" s="253" t="s">
        <v>145</v>
      </c>
      <c r="F19" s="254"/>
      <c r="G19" s="254"/>
      <c r="H19" s="254"/>
      <c r="I19" s="254"/>
      <c r="J19" s="254"/>
      <c r="K19" s="254"/>
      <c r="L19" s="255"/>
      <c r="M19" s="10"/>
    </row>
    <row r="20" spans="1:13" ht="15.6" thickBot="1" x14ac:dyDescent="0.3">
      <c r="A20" s="8"/>
      <c r="B20" s="9"/>
      <c r="C20" s="9"/>
      <c r="D20" s="9"/>
      <c r="E20" s="15"/>
      <c r="F20" s="15"/>
      <c r="G20" s="15"/>
      <c r="H20" s="15"/>
      <c r="I20" s="15"/>
      <c r="J20" s="15"/>
      <c r="K20" s="15"/>
      <c r="L20" s="15"/>
      <c r="M20" s="10"/>
    </row>
    <row r="21" spans="1:13" ht="45.75" customHeight="1" thickBot="1" x14ac:dyDescent="0.45">
      <c r="A21" s="11" t="s">
        <v>2</v>
      </c>
      <c r="B21" s="9"/>
      <c r="C21" s="9"/>
      <c r="D21" s="9"/>
      <c r="E21" s="256"/>
      <c r="F21" s="257"/>
      <c r="G21" s="257"/>
      <c r="H21" s="257"/>
      <c r="I21" s="257"/>
      <c r="J21" s="257"/>
      <c r="K21" s="257"/>
      <c r="L21" s="258"/>
      <c r="M21" s="10"/>
    </row>
    <row r="22" spans="1:13" x14ac:dyDescent="0.25">
      <c r="A22" s="8"/>
      <c r="B22" s="9"/>
      <c r="C22" s="9"/>
      <c r="D22" s="9"/>
      <c r="E22" s="9"/>
      <c r="F22" s="9"/>
      <c r="G22" s="9"/>
      <c r="H22" s="9"/>
      <c r="I22" s="9"/>
      <c r="J22" s="9"/>
      <c r="K22" s="9"/>
      <c r="L22" s="9"/>
      <c r="M22" s="10"/>
    </row>
    <row r="23" spans="1:13" ht="13.8" thickBot="1" x14ac:dyDescent="0.3">
      <c r="A23" s="8"/>
      <c r="B23" s="9"/>
      <c r="C23" s="9"/>
      <c r="D23" s="9"/>
      <c r="E23" s="9"/>
      <c r="F23" s="9"/>
      <c r="G23" s="9"/>
      <c r="H23" s="9"/>
      <c r="I23" s="9"/>
      <c r="J23" s="9"/>
      <c r="K23" s="9"/>
      <c r="L23" s="9"/>
      <c r="M23" s="10"/>
    </row>
    <row r="24" spans="1:13" ht="21.6" thickBot="1" x14ac:dyDescent="0.45">
      <c r="A24" s="247" t="s">
        <v>10</v>
      </c>
      <c r="B24" s="248"/>
      <c r="C24" s="248"/>
      <c r="D24" s="248"/>
      <c r="E24" s="248"/>
      <c r="F24" s="248"/>
      <c r="G24" s="248"/>
      <c r="H24" s="248"/>
      <c r="I24" s="248"/>
      <c r="J24" s="248"/>
      <c r="K24" s="248"/>
      <c r="L24" s="248"/>
      <c r="M24" s="249"/>
    </row>
    <row r="25" spans="1:13" x14ac:dyDescent="0.25">
      <c r="A25" s="8"/>
      <c r="B25" s="9"/>
      <c r="C25" s="9"/>
      <c r="D25" s="9"/>
      <c r="E25" s="9"/>
      <c r="F25" s="9"/>
      <c r="G25" s="9"/>
      <c r="H25" s="9"/>
      <c r="I25" s="9"/>
      <c r="J25" s="9"/>
      <c r="K25" s="9"/>
      <c r="L25" s="9"/>
      <c r="M25" s="10"/>
    </row>
    <row r="26" spans="1:13" s="2" customFormat="1" ht="13.8" x14ac:dyDescent="0.25">
      <c r="A26" s="259" t="s">
        <v>46</v>
      </c>
      <c r="B26" s="260"/>
      <c r="C26" s="260"/>
      <c r="D26" s="260"/>
      <c r="E26" s="260"/>
      <c r="F26" s="260"/>
      <c r="G26" s="260"/>
      <c r="H26" s="260"/>
      <c r="I26" s="260"/>
      <c r="J26" s="260"/>
      <c r="K26" s="260"/>
      <c r="L26" s="260"/>
      <c r="M26" s="261"/>
    </row>
    <row r="27" spans="1:13" s="2" customFormat="1" ht="45" customHeight="1" x14ac:dyDescent="0.25">
      <c r="A27" s="232" t="s">
        <v>212</v>
      </c>
      <c r="B27" s="233"/>
      <c r="C27" s="233"/>
      <c r="D27" s="233"/>
      <c r="E27" s="233"/>
      <c r="F27" s="233"/>
      <c r="G27" s="233"/>
      <c r="H27" s="233"/>
      <c r="I27" s="233"/>
      <c r="J27" s="233"/>
      <c r="K27" s="233"/>
      <c r="L27" s="233"/>
      <c r="M27" s="234"/>
    </row>
    <row r="28" spans="1:13" s="2" customFormat="1" ht="13.8" x14ac:dyDescent="0.25">
      <c r="A28" s="232"/>
      <c r="B28" s="233"/>
      <c r="C28" s="233"/>
      <c r="D28" s="233"/>
      <c r="E28" s="233"/>
      <c r="F28" s="233"/>
      <c r="G28" s="233"/>
      <c r="H28" s="233"/>
      <c r="I28" s="233"/>
      <c r="J28" s="233"/>
      <c r="K28" s="233"/>
      <c r="L28" s="233"/>
      <c r="M28" s="234"/>
    </row>
    <row r="29" spans="1:13" s="2" customFormat="1" ht="13.8" x14ac:dyDescent="0.25">
      <c r="A29" s="259" t="s">
        <v>47</v>
      </c>
      <c r="B29" s="260"/>
      <c r="C29" s="260"/>
      <c r="D29" s="260"/>
      <c r="E29" s="260"/>
      <c r="F29" s="260"/>
      <c r="G29" s="260"/>
      <c r="H29" s="260"/>
      <c r="I29" s="260"/>
      <c r="J29" s="260"/>
      <c r="K29" s="260"/>
      <c r="L29" s="260"/>
      <c r="M29" s="261"/>
    </row>
    <row r="30" spans="1:13" s="2" customFormat="1" ht="13.8" x14ac:dyDescent="0.25">
      <c r="A30" s="244" t="s">
        <v>48</v>
      </c>
      <c r="B30" s="245"/>
      <c r="C30" s="245"/>
      <c r="D30" s="245"/>
      <c r="E30" s="245"/>
      <c r="F30" s="245"/>
      <c r="G30" s="245"/>
      <c r="H30" s="245"/>
      <c r="I30" s="245"/>
      <c r="J30" s="245"/>
      <c r="K30" s="245"/>
      <c r="L30" s="245"/>
      <c r="M30" s="246"/>
    </row>
    <row r="31" spans="1:13" s="2" customFormat="1" ht="38.25" customHeight="1" x14ac:dyDescent="0.25">
      <c r="A31" s="232" t="s">
        <v>14</v>
      </c>
      <c r="B31" s="233"/>
      <c r="C31" s="233"/>
      <c r="D31" s="233"/>
      <c r="E31" s="233"/>
      <c r="F31" s="233"/>
      <c r="G31" s="233"/>
      <c r="H31" s="233"/>
      <c r="I31" s="233"/>
      <c r="J31" s="233"/>
      <c r="K31" s="233"/>
      <c r="L31" s="233"/>
      <c r="M31" s="234"/>
    </row>
    <row r="32" spans="1:13" s="2" customFormat="1" ht="19.5" customHeight="1" x14ac:dyDescent="0.25">
      <c r="A32" s="232" t="s">
        <v>11</v>
      </c>
      <c r="B32" s="233"/>
      <c r="C32" s="233"/>
      <c r="D32" s="233"/>
      <c r="E32" s="233"/>
      <c r="F32" s="233"/>
      <c r="G32" s="233"/>
      <c r="H32" s="233"/>
      <c r="I32" s="233"/>
      <c r="J32" s="233"/>
      <c r="K32" s="233"/>
      <c r="L32" s="233"/>
      <c r="M32" s="234"/>
    </row>
    <row r="33" spans="1:14" s="2" customFormat="1" ht="34.799999999999997" customHeight="1" x14ac:dyDescent="0.25">
      <c r="A33" s="241" t="s">
        <v>203</v>
      </c>
      <c r="B33" s="242"/>
      <c r="C33" s="242"/>
      <c r="D33" s="242"/>
      <c r="E33" s="242"/>
      <c r="F33" s="242"/>
      <c r="G33" s="242"/>
      <c r="H33" s="242"/>
      <c r="I33" s="242"/>
      <c r="J33" s="242"/>
      <c r="K33" s="242"/>
      <c r="L33" s="242"/>
      <c r="M33" s="243"/>
      <c r="N33" s="132"/>
    </row>
    <row r="34" spans="1:14" s="153" customFormat="1" ht="24" customHeight="1" x14ac:dyDescent="0.25">
      <c r="A34" s="262" t="s">
        <v>202</v>
      </c>
      <c r="B34" s="263"/>
      <c r="C34" s="263"/>
      <c r="D34" s="263"/>
      <c r="E34" s="263"/>
      <c r="F34" s="263"/>
      <c r="G34" s="263"/>
      <c r="H34" s="263"/>
      <c r="I34" s="263"/>
      <c r="J34" s="263"/>
      <c r="K34" s="263"/>
      <c r="L34" s="263"/>
      <c r="M34" s="264"/>
      <c r="N34" s="152"/>
    </row>
    <row r="35" spans="1:14" s="2" customFormat="1" ht="22.8" customHeight="1" x14ac:dyDescent="0.25">
      <c r="A35" s="244" t="s">
        <v>49</v>
      </c>
      <c r="B35" s="245"/>
      <c r="C35" s="245"/>
      <c r="D35" s="245"/>
      <c r="E35" s="245"/>
      <c r="F35" s="245"/>
      <c r="G35" s="245"/>
      <c r="H35" s="245"/>
      <c r="I35" s="245"/>
      <c r="J35" s="245"/>
      <c r="K35" s="245"/>
      <c r="L35" s="245"/>
      <c r="M35" s="246"/>
    </row>
    <row r="36" spans="1:14" s="2" customFormat="1" ht="21.75" customHeight="1" x14ac:dyDescent="0.25">
      <c r="A36" s="232" t="s">
        <v>15</v>
      </c>
      <c r="B36" s="233"/>
      <c r="C36" s="233"/>
      <c r="D36" s="233"/>
      <c r="E36" s="233"/>
      <c r="F36" s="233"/>
      <c r="G36" s="233"/>
      <c r="H36" s="233"/>
      <c r="I36" s="233"/>
      <c r="J36" s="233"/>
      <c r="K36" s="233"/>
      <c r="L36" s="233"/>
      <c r="M36" s="234"/>
    </row>
    <row r="37" spans="1:14" s="2" customFormat="1" ht="18" customHeight="1" x14ac:dyDescent="0.25">
      <c r="A37" s="232" t="s">
        <v>12</v>
      </c>
      <c r="B37" s="233"/>
      <c r="C37" s="233"/>
      <c r="D37" s="233"/>
      <c r="E37" s="233"/>
      <c r="F37" s="233"/>
      <c r="G37" s="233"/>
      <c r="H37" s="233"/>
      <c r="I37" s="233"/>
      <c r="J37" s="233"/>
      <c r="K37" s="233"/>
      <c r="L37" s="233"/>
      <c r="M37" s="234"/>
    </row>
    <row r="38" spans="1:14" s="2" customFormat="1" ht="33" customHeight="1" x14ac:dyDescent="0.25">
      <c r="A38" s="232" t="s">
        <v>16</v>
      </c>
      <c r="B38" s="233"/>
      <c r="C38" s="233"/>
      <c r="D38" s="233"/>
      <c r="E38" s="233"/>
      <c r="F38" s="233"/>
      <c r="G38" s="233"/>
      <c r="H38" s="233"/>
      <c r="I38" s="233"/>
      <c r="J38" s="233"/>
      <c r="K38" s="233"/>
      <c r="L38" s="233"/>
      <c r="M38" s="234"/>
    </row>
    <row r="39" spans="1:14" s="2" customFormat="1" ht="30.75" customHeight="1" x14ac:dyDescent="0.25">
      <c r="A39" s="232" t="s">
        <v>17</v>
      </c>
      <c r="B39" s="233"/>
      <c r="C39" s="233"/>
      <c r="D39" s="233"/>
      <c r="E39" s="233"/>
      <c r="F39" s="233"/>
      <c r="G39" s="233"/>
      <c r="H39" s="233"/>
      <c r="I39" s="233"/>
      <c r="J39" s="233"/>
      <c r="K39" s="233"/>
      <c r="L39" s="233"/>
      <c r="M39" s="234"/>
    </row>
    <row r="40" spans="1:14" s="2" customFormat="1" ht="32.25" customHeight="1" x14ac:dyDescent="0.25">
      <c r="A40" s="232" t="s">
        <v>18</v>
      </c>
      <c r="B40" s="233"/>
      <c r="C40" s="233"/>
      <c r="D40" s="233"/>
      <c r="E40" s="233"/>
      <c r="F40" s="233"/>
      <c r="G40" s="233"/>
      <c r="H40" s="233"/>
      <c r="I40" s="233"/>
      <c r="J40" s="233"/>
      <c r="K40" s="233"/>
      <c r="L40" s="233"/>
      <c r="M40" s="234"/>
    </row>
    <row r="41" spans="1:14" s="2" customFormat="1" ht="23.25" customHeight="1" x14ac:dyDescent="0.25">
      <c r="A41" s="232" t="s">
        <v>13</v>
      </c>
      <c r="B41" s="233"/>
      <c r="C41" s="233"/>
      <c r="D41" s="233"/>
      <c r="E41" s="233"/>
      <c r="F41" s="233"/>
      <c r="G41" s="233"/>
      <c r="H41" s="233"/>
      <c r="I41" s="233"/>
      <c r="J41" s="233"/>
      <c r="K41" s="233"/>
      <c r="L41" s="233"/>
      <c r="M41" s="234"/>
    </row>
    <row r="42" spans="1:14" s="2" customFormat="1" ht="13.8" x14ac:dyDescent="0.25">
      <c r="A42" s="232"/>
      <c r="B42" s="233"/>
      <c r="C42" s="233"/>
      <c r="D42" s="233"/>
      <c r="E42" s="233"/>
      <c r="F42" s="233"/>
      <c r="G42" s="233"/>
      <c r="H42" s="233"/>
      <c r="I42" s="233"/>
      <c r="J42" s="233"/>
      <c r="K42" s="233"/>
      <c r="L42" s="233"/>
      <c r="M42" s="234"/>
    </row>
    <row r="43" spans="1:14" s="2" customFormat="1" ht="13.8" x14ac:dyDescent="0.25">
      <c r="A43" s="232"/>
      <c r="B43" s="233"/>
      <c r="C43" s="233"/>
      <c r="D43" s="233"/>
      <c r="E43" s="233"/>
      <c r="F43" s="233"/>
      <c r="G43" s="233"/>
      <c r="H43" s="233"/>
      <c r="I43" s="233"/>
      <c r="J43" s="233"/>
      <c r="K43" s="233"/>
      <c r="L43" s="233"/>
      <c r="M43" s="234"/>
    </row>
    <row r="44" spans="1:14" s="2" customFormat="1" ht="13.8" x14ac:dyDescent="0.25">
      <c r="A44" s="235" t="s">
        <v>50</v>
      </c>
      <c r="B44" s="236"/>
      <c r="C44" s="236"/>
      <c r="D44" s="236"/>
      <c r="E44" s="236"/>
      <c r="F44" s="236"/>
      <c r="G44" s="236"/>
      <c r="H44" s="236"/>
      <c r="I44" s="236"/>
      <c r="J44" s="236"/>
      <c r="K44" s="236"/>
      <c r="L44" s="236"/>
      <c r="M44" s="237"/>
    </row>
    <row r="45" spans="1:14" s="2" customFormat="1" ht="21" customHeight="1" x14ac:dyDescent="0.25">
      <c r="A45" s="238" t="s">
        <v>19</v>
      </c>
      <c r="B45" s="239"/>
      <c r="C45" s="239"/>
      <c r="D45" s="239"/>
      <c r="E45" s="239"/>
      <c r="F45" s="239"/>
      <c r="G45" s="239"/>
      <c r="H45" s="239"/>
      <c r="I45" s="239"/>
      <c r="J45" s="239"/>
      <c r="K45" s="239"/>
      <c r="L45" s="239"/>
      <c r="M45" s="240"/>
    </row>
    <row r="46" spans="1:14" s="2" customFormat="1" ht="21.75" customHeight="1" x14ac:dyDescent="0.25">
      <c r="A46" s="238" t="s">
        <v>20</v>
      </c>
      <c r="B46" s="239"/>
      <c r="C46" s="239"/>
      <c r="D46" s="239"/>
      <c r="E46" s="239"/>
      <c r="F46" s="239"/>
      <c r="G46" s="239"/>
      <c r="H46" s="239"/>
      <c r="I46" s="239"/>
      <c r="J46" s="239"/>
      <c r="K46" s="239"/>
      <c r="L46" s="239"/>
      <c r="M46" s="240"/>
    </row>
    <row r="47" spans="1:14" s="2" customFormat="1" ht="59.4" customHeight="1" x14ac:dyDescent="0.25">
      <c r="A47" s="241" t="s">
        <v>214</v>
      </c>
      <c r="B47" s="242"/>
      <c r="C47" s="242"/>
      <c r="D47" s="242"/>
      <c r="E47" s="242"/>
      <c r="F47" s="242"/>
      <c r="G47" s="242"/>
      <c r="H47" s="242"/>
      <c r="I47" s="242"/>
      <c r="J47" s="242"/>
      <c r="K47" s="242"/>
      <c r="L47" s="242"/>
      <c r="M47" s="243"/>
    </row>
    <row r="48" spans="1:14" s="2" customFormat="1" ht="24.75" customHeight="1" x14ac:dyDescent="0.25">
      <c r="A48" s="232"/>
      <c r="B48" s="233"/>
      <c r="C48" s="233"/>
      <c r="D48" s="233"/>
      <c r="E48" s="233"/>
      <c r="F48" s="233"/>
      <c r="G48" s="233"/>
      <c r="H48" s="233"/>
      <c r="I48" s="233"/>
      <c r="J48" s="233"/>
      <c r="K48" s="233"/>
      <c r="L48" s="233"/>
      <c r="M48" s="234"/>
    </row>
    <row r="49" spans="1:13" s="2" customFormat="1" ht="14.4" thickBot="1" x14ac:dyDescent="0.3">
      <c r="A49" s="228"/>
      <c r="B49" s="229"/>
      <c r="C49" s="229"/>
      <c r="D49" s="229"/>
      <c r="E49" s="229"/>
      <c r="F49" s="229"/>
      <c r="G49" s="229"/>
      <c r="H49" s="229"/>
      <c r="I49" s="229"/>
      <c r="J49" s="229"/>
      <c r="K49" s="229"/>
      <c r="L49" s="229"/>
      <c r="M49" s="230"/>
    </row>
    <row r="50" spans="1:13" s="2" customFormat="1" ht="13.8" x14ac:dyDescent="0.25">
      <c r="A50" s="231"/>
      <c r="B50" s="231"/>
      <c r="C50" s="231"/>
      <c r="D50" s="231"/>
      <c r="E50" s="231"/>
      <c r="F50" s="231"/>
      <c r="G50" s="231"/>
      <c r="H50" s="231"/>
      <c r="I50" s="231"/>
      <c r="J50" s="231"/>
      <c r="K50" s="231"/>
      <c r="L50" s="231"/>
      <c r="M50" s="231"/>
    </row>
  </sheetData>
  <sheetProtection algorithmName="SHA-512" hashValue="1jatM79SAFGn6H6Xsf5MEmXOl0/0CZHLbBB2/oP7lNAZ7LVfYV4Izj+OCJJ1iPDlQCn7AT0pxi0RTI2Gpix9yw==" saltValue="+BlYSfpScnTm4g5UM22OWA==" spinCount="100000" sheet="1" objects="1" scenarios="1" selectLockedCells="1"/>
  <mergeCells count="31">
    <mergeCell ref="A37:M37"/>
    <mergeCell ref="A38:M38"/>
    <mergeCell ref="A32:M32"/>
    <mergeCell ref="A14:M14"/>
    <mergeCell ref="E17:L17"/>
    <mergeCell ref="E19:L19"/>
    <mergeCell ref="E21:L21"/>
    <mergeCell ref="A24:M24"/>
    <mergeCell ref="A26:M26"/>
    <mergeCell ref="A27:M27"/>
    <mergeCell ref="A28:M28"/>
    <mergeCell ref="A29:M29"/>
    <mergeCell ref="A30:M30"/>
    <mergeCell ref="A31:M31"/>
    <mergeCell ref="A34:M34"/>
    <mergeCell ref="K2:L2"/>
    <mergeCell ref="A49:M49"/>
    <mergeCell ref="A50:M50"/>
    <mergeCell ref="A41:M41"/>
    <mergeCell ref="A42:M42"/>
    <mergeCell ref="A43:M43"/>
    <mergeCell ref="A44:M44"/>
    <mergeCell ref="A48:M48"/>
    <mergeCell ref="A45:M45"/>
    <mergeCell ref="A46:M46"/>
    <mergeCell ref="A47:M47"/>
    <mergeCell ref="A39:M39"/>
    <mergeCell ref="A40:M40"/>
    <mergeCell ref="A33:M33"/>
    <mergeCell ref="A35:M35"/>
    <mergeCell ref="A36:M36"/>
  </mergeCells>
  <printOptions horizontalCentered="1"/>
  <pageMargins left="0.70866141732283472" right="0.70866141732283472" top="0.74803149606299213" bottom="0.74803149606299213" header="0.31496062992125984" footer="0.31496062992125984"/>
  <pageSetup paperSize="9" scale="73"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59"/>
  <sheetViews>
    <sheetView view="pageBreakPreview" topLeftCell="A34" zoomScale="90" zoomScaleNormal="100" zoomScaleSheetLayoutView="90" workbookViewId="0">
      <selection activeCell="A35" sqref="A35:I35"/>
    </sheetView>
  </sheetViews>
  <sheetFormatPr defaultRowHeight="13.2" x14ac:dyDescent="0.25"/>
  <cols>
    <col min="1" max="1" width="25" customWidth="1"/>
    <col min="2" max="2" width="13.5546875" customWidth="1"/>
    <col min="4" max="4" width="24.88671875" customWidth="1"/>
    <col min="5" max="5" width="13.88671875" customWidth="1"/>
    <col min="7" max="7" width="11.109375" customWidth="1"/>
  </cols>
  <sheetData>
    <row r="1" spans="1:9" x14ac:dyDescent="0.25">
      <c r="A1" s="5"/>
      <c r="B1" s="6"/>
      <c r="C1" s="6"/>
      <c r="D1" s="6"/>
      <c r="E1" s="6"/>
      <c r="F1" s="6"/>
      <c r="G1" s="6"/>
      <c r="H1" s="6"/>
      <c r="I1" s="7"/>
    </row>
    <row r="2" spans="1:9" x14ac:dyDescent="0.25">
      <c r="A2" s="171"/>
      <c r="B2" s="172"/>
      <c r="C2" s="172"/>
      <c r="D2" s="172"/>
      <c r="E2" s="172"/>
      <c r="F2" s="172"/>
      <c r="G2" s="172"/>
      <c r="H2" s="172"/>
      <c r="I2" s="173"/>
    </row>
    <row r="3" spans="1:9" x14ac:dyDescent="0.25">
      <c r="A3" s="171"/>
      <c r="B3" s="172"/>
      <c r="C3" s="172"/>
      <c r="D3" s="172"/>
      <c r="E3" s="172"/>
      <c r="F3" s="172"/>
      <c r="G3" s="172"/>
      <c r="H3" s="172"/>
      <c r="I3" s="173"/>
    </row>
    <row r="4" spans="1:9" x14ac:dyDescent="0.25">
      <c r="A4" s="171"/>
      <c r="B4" s="172"/>
      <c r="C4" s="172"/>
      <c r="D4" s="172"/>
      <c r="E4" s="172"/>
      <c r="F4" s="172"/>
      <c r="G4" s="172"/>
      <c r="H4" s="172"/>
      <c r="I4" s="173"/>
    </row>
    <row r="5" spans="1:9" x14ac:dyDescent="0.25">
      <c r="A5" s="171"/>
      <c r="B5" s="172"/>
      <c r="C5" s="172"/>
      <c r="D5" s="172"/>
      <c r="E5" s="172"/>
      <c r="F5" s="172"/>
      <c r="G5" s="172"/>
      <c r="H5" s="172"/>
      <c r="I5" s="173"/>
    </row>
    <row r="6" spans="1:9" x14ac:dyDescent="0.25">
      <c r="A6" s="171"/>
      <c r="B6" s="172"/>
      <c r="C6" s="172"/>
      <c r="D6" s="172"/>
      <c r="E6" s="172"/>
      <c r="F6" s="172"/>
      <c r="G6" s="172"/>
      <c r="H6" s="222" t="str">
        <f>'COVER SHEET'!F12</f>
        <v>VERSION 2</v>
      </c>
      <c r="I6" s="173"/>
    </row>
    <row r="7" spans="1:9" ht="13.8" thickBot="1" x14ac:dyDescent="0.3">
      <c r="A7" s="171"/>
      <c r="B7" s="172"/>
      <c r="C7" s="172"/>
      <c r="D7" s="172"/>
      <c r="E7" s="172"/>
      <c r="F7" s="172"/>
      <c r="G7" s="172"/>
      <c r="H7" s="172"/>
      <c r="I7" s="173"/>
    </row>
    <row r="8" spans="1:9" ht="14.4" thickBot="1" x14ac:dyDescent="0.3">
      <c r="A8" s="327" t="s">
        <v>8</v>
      </c>
      <c r="B8" s="327"/>
      <c r="C8" s="328" t="str">
        <f>'COVER SHEET'!$E17</f>
        <v>UMALUSI (T0004)</v>
      </c>
      <c r="D8" s="328"/>
      <c r="E8" s="328"/>
      <c r="F8" s="328"/>
      <c r="G8" s="328"/>
      <c r="H8" s="328"/>
      <c r="I8" s="328"/>
    </row>
    <row r="9" spans="1:9" ht="71.400000000000006" customHeight="1" thickBot="1" x14ac:dyDescent="0.3">
      <c r="A9" s="327" t="s">
        <v>9</v>
      </c>
      <c r="B9" s="327"/>
      <c r="C9" s="329" t="str">
        <f>'COVER SHEET'!$E19</f>
        <v>APPOINTMENT OF A SERVICE PROVIDER TO PROVIDE TRAVEL MANAGEMENT AND RELATED SERVICES FOR UMALUSI FOR A PERIOD OF FIVE (5) YEARS</v>
      </c>
      <c r="D9" s="329"/>
      <c r="E9" s="329"/>
      <c r="F9" s="329"/>
      <c r="G9" s="329"/>
      <c r="H9" s="329"/>
      <c r="I9" s="329"/>
    </row>
    <row r="10" spans="1:9" ht="41.25" customHeight="1" thickBot="1" x14ac:dyDescent="0.3">
      <c r="A10" s="327" t="s">
        <v>2</v>
      </c>
      <c r="B10" s="327"/>
      <c r="C10" s="330">
        <f>'COVER SHEET'!$E21</f>
        <v>0</v>
      </c>
      <c r="D10" s="330"/>
      <c r="E10" s="330"/>
      <c r="F10" s="330"/>
      <c r="G10" s="330"/>
      <c r="H10" s="330"/>
      <c r="I10" s="330"/>
    </row>
    <row r="11" spans="1:9" x14ac:dyDescent="0.25">
      <c r="A11" s="171"/>
      <c r="B11" s="172"/>
      <c r="C11" s="172"/>
      <c r="D11" s="172"/>
      <c r="E11" s="172"/>
      <c r="F11" s="172"/>
      <c r="G11" s="172"/>
      <c r="H11" s="172"/>
      <c r="I11" s="173"/>
    </row>
    <row r="12" spans="1:9" x14ac:dyDescent="0.25">
      <c r="A12" s="171"/>
      <c r="B12" s="172"/>
      <c r="C12" s="172"/>
      <c r="D12" s="172"/>
      <c r="E12" s="172"/>
      <c r="F12" s="172"/>
      <c r="G12" s="172"/>
      <c r="H12" s="172"/>
      <c r="I12" s="173"/>
    </row>
    <row r="13" spans="1:9" ht="13.8" x14ac:dyDescent="0.25">
      <c r="A13" s="320" t="s">
        <v>4</v>
      </c>
      <c r="B13" s="321"/>
      <c r="C13" s="321"/>
      <c r="D13" s="321"/>
      <c r="E13" s="321"/>
      <c r="F13" s="321"/>
      <c r="G13" s="321"/>
      <c r="H13" s="321"/>
      <c r="I13" s="322"/>
    </row>
    <row r="14" spans="1:9" x14ac:dyDescent="0.25">
      <c r="A14" s="175" t="s">
        <v>3</v>
      </c>
      <c r="B14" s="172"/>
      <c r="C14" s="172"/>
      <c r="D14" s="172"/>
      <c r="E14" s="172"/>
      <c r="F14" s="172"/>
      <c r="G14" s="172"/>
      <c r="H14" s="172"/>
      <c r="I14" s="173"/>
    </row>
    <row r="15" spans="1:9" x14ac:dyDescent="0.25">
      <c r="A15" s="175"/>
      <c r="B15" s="172"/>
      <c r="C15" s="172"/>
      <c r="D15" s="172"/>
      <c r="E15" s="172"/>
      <c r="F15" s="172"/>
      <c r="G15" s="172"/>
      <c r="H15" s="172"/>
      <c r="I15" s="173"/>
    </row>
    <row r="16" spans="1:9" ht="54.75" customHeight="1" x14ac:dyDescent="0.25">
      <c r="A16" s="290" t="s">
        <v>211</v>
      </c>
      <c r="B16" s="291"/>
      <c r="C16" s="291"/>
      <c r="D16" s="291"/>
      <c r="E16" s="291"/>
      <c r="F16" s="291"/>
      <c r="G16" s="291"/>
      <c r="H16" s="291"/>
      <c r="I16" s="292"/>
    </row>
    <row r="17" spans="1:9" ht="13.8" thickBot="1" x14ac:dyDescent="0.3">
      <c r="A17" s="286"/>
      <c r="B17" s="284"/>
      <c r="C17" s="284"/>
      <c r="D17" s="284"/>
      <c r="E17" s="284"/>
      <c r="F17" s="284"/>
      <c r="G17" s="284"/>
      <c r="H17" s="284"/>
      <c r="I17" s="285"/>
    </row>
    <row r="18" spans="1:9" ht="21.75" customHeight="1" x14ac:dyDescent="0.25">
      <c r="A18" s="308" t="s">
        <v>206</v>
      </c>
      <c r="B18" s="309"/>
      <c r="C18" s="309"/>
      <c r="D18" s="309"/>
      <c r="E18" s="309"/>
      <c r="F18" s="309"/>
      <c r="G18" s="309"/>
      <c r="H18" s="309"/>
      <c r="I18" s="310"/>
    </row>
    <row r="19" spans="1:9" ht="28.5" customHeight="1" x14ac:dyDescent="0.25">
      <c r="A19" s="315" t="s">
        <v>209</v>
      </c>
      <c r="B19" s="323"/>
      <c r="C19" s="323"/>
      <c r="D19" s="324"/>
      <c r="E19" s="278">
        <f>' 1.1 TRANSACTION FEE OBT'!F29</f>
        <v>0</v>
      </c>
      <c r="F19" s="279"/>
      <c r="G19" s="280"/>
      <c r="H19" s="325" t="s">
        <v>95</v>
      </c>
      <c r="I19" s="326"/>
    </row>
    <row r="20" spans="1:9" x14ac:dyDescent="0.25">
      <c r="A20" s="265" t="s">
        <v>94</v>
      </c>
      <c r="B20" s="266"/>
      <c r="C20" s="266"/>
      <c r="D20" s="266"/>
      <c r="E20" s="266"/>
      <c r="F20" s="266"/>
      <c r="G20" s="266"/>
      <c r="H20" s="266"/>
      <c r="I20" s="267"/>
    </row>
    <row r="21" spans="1:9" ht="24" customHeight="1" thickBot="1" x14ac:dyDescent="0.3">
      <c r="A21" s="312"/>
      <c r="B21" s="313"/>
      <c r="C21" s="313"/>
      <c r="D21" s="313"/>
      <c r="E21" s="313"/>
      <c r="F21" s="313"/>
      <c r="G21" s="313"/>
      <c r="H21" s="313"/>
      <c r="I21" s="314"/>
    </row>
    <row r="22" spans="1:9" x14ac:dyDescent="0.25">
      <c r="A22" s="95"/>
      <c r="B22" s="96"/>
      <c r="C22" s="96"/>
      <c r="D22" s="96"/>
      <c r="E22" s="96"/>
      <c r="F22" s="96"/>
      <c r="G22" s="96"/>
      <c r="H22" s="96"/>
      <c r="I22" s="97"/>
    </row>
    <row r="23" spans="1:9" ht="13.8" thickBot="1" x14ac:dyDescent="0.3">
      <c r="A23" s="174"/>
      <c r="B23" s="176"/>
      <c r="C23" s="176"/>
      <c r="D23" s="176"/>
      <c r="E23" s="176"/>
      <c r="F23" s="176"/>
      <c r="G23" s="176"/>
      <c r="H23" s="176"/>
      <c r="I23" s="177"/>
    </row>
    <row r="24" spans="1:9" x14ac:dyDescent="0.25">
      <c r="A24" s="308" t="s">
        <v>191</v>
      </c>
      <c r="B24" s="309"/>
      <c r="C24" s="309"/>
      <c r="D24" s="309"/>
      <c r="E24" s="309"/>
      <c r="F24" s="309"/>
      <c r="G24" s="309"/>
      <c r="H24" s="309"/>
      <c r="I24" s="310"/>
    </row>
    <row r="25" spans="1:9" ht="28.5" customHeight="1" x14ac:dyDescent="0.25">
      <c r="A25" s="318" t="s">
        <v>210</v>
      </c>
      <c r="B25" s="318"/>
      <c r="C25" s="318"/>
      <c r="D25" s="318"/>
      <c r="E25" s="319">
        <f>' 1.1 TRANSACTION FEE OBT'!C39*1.15</f>
        <v>0</v>
      </c>
      <c r="F25" s="319"/>
      <c r="G25" s="319"/>
      <c r="H25" s="277" t="s">
        <v>95</v>
      </c>
      <c r="I25" s="277"/>
    </row>
    <row r="26" spans="1:9" s="214" customFormat="1" ht="15" customHeight="1" x14ac:dyDescent="0.25">
      <c r="A26" s="265" t="s">
        <v>94</v>
      </c>
      <c r="B26" s="266"/>
      <c r="C26" s="266"/>
      <c r="D26" s="266"/>
      <c r="E26" s="266"/>
      <c r="F26" s="266"/>
      <c r="G26" s="266"/>
      <c r="H26" s="266"/>
      <c r="I26" s="267"/>
    </row>
    <row r="27" spans="1:9" s="214" customFormat="1" ht="28.5" customHeight="1" x14ac:dyDescent="0.25">
      <c r="A27" s="215"/>
      <c r="B27" s="215"/>
      <c r="C27" s="215"/>
      <c r="D27" s="215"/>
      <c r="E27" s="216"/>
      <c r="F27" s="216"/>
      <c r="G27" s="216"/>
      <c r="H27" s="217"/>
      <c r="I27" s="217"/>
    </row>
    <row r="28" spans="1:9" ht="28.5" customHeight="1" x14ac:dyDescent="0.25">
      <c r="A28" s="218" t="s">
        <v>192</v>
      </c>
      <c r="B28" s="218"/>
      <c r="C28" s="218"/>
      <c r="D28" s="219"/>
      <c r="E28" s="274">
        <f>E19+E25</f>
        <v>0</v>
      </c>
      <c r="F28" s="275"/>
      <c r="G28" s="276"/>
      <c r="H28" s="277" t="s">
        <v>95</v>
      </c>
      <c r="I28" s="277"/>
    </row>
    <row r="29" spans="1:9" x14ac:dyDescent="0.25">
      <c r="A29" s="265" t="s">
        <v>94</v>
      </c>
      <c r="B29" s="266"/>
      <c r="C29" s="266"/>
      <c r="D29" s="266"/>
      <c r="E29" s="311"/>
      <c r="F29" s="311"/>
      <c r="G29" s="311"/>
      <c r="H29" s="266"/>
      <c r="I29" s="267"/>
    </row>
    <row r="30" spans="1:9" ht="34.5" customHeight="1" thickBot="1" x14ac:dyDescent="0.3">
      <c r="A30" s="312"/>
      <c r="B30" s="313"/>
      <c r="C30" s="313"/>
      <c r="D30" s="313"/>
      <c r="E30" s="313"/>
      <c r="F30" s="313"/>
      <c r="G30" s="313"/>
      <c r="H30" s="313"/>
      <c r="I30" s="314"/>
    </row>
    <row r="31" spans="1:9" x14ac:dyDescent="0.25">
      <c r="A31" s="174"/>
      <c r="B31" s="176"/>
      <c r="C31" s="176"/>
      <c r="D31" s="176"/>
      <c r="E31" s="176"/>
      <c r="F31" s="176"/>
      <c r="G31" s="176"/>
      <c r="H31" s="176"/>
      <c r="I31" s="177"/>
    </row>
    <row r="32" spans="1:9" ht="13.8" thickBot="1" x14ac:dyDescent="0.3">
      <c r="A32" s="95"/>
      <c r="B32" s="96"/>
      <c r="C32" s="96"/>
      <c r="D32" s="96"/>
      <c r="E32" s="96"/>
      <c r="F32" s="96"/>
      <c r="G32" s="96"/>
      <c r="H32" s="96"/>
      <c r="I32" s="97"/>
    </row>
    <row r="33" spans="1:9" x14ac:dyDescent="0.25">
      <c r="A33" s="308" t="s">
        <v>193</v>
      </c>
      <c r="B33" s="309"/>
      <c r="C33" s="309"/>
      <c r="D33" s="309"/>
      <c r="E33" s="309"/>
      <c r="F33" s="309"/>
      <c r="G33" s="309"/>
      <c r="H33" s="309"/>
      <c r="I33" s="310"/>
    </row>
    <row r="34" spans="1:9" ht="26.4" customHeight="1" x14ac:dyDescent="0.25">
      <c r="A34" s="315" t="s">
        <v>194</v>
      </c>
      <c r="B34" s="316"/>
      <c r="C34" s="316"/>
      <c r="D34" s="317"/>
      <c r="E34" s="278">
        <f>' 1.2 TRANS FEE TRADITIONAL'!F31</f>
        <v>0</v>
      </c>
      <c r="F34" s="279"/>
      <c r="G34" s="280"/>
      <c r="H34" s="281" t="s">
        <v>95</v>
      </c>
      <c r="I34" s="282"/>
    </row>
    <row r="35" spans="1:9" ht="13.5" customHeight="1" x14ac:dyDescent="0.25">
      <c r="A35" s="265" t="s">
        <v>94</v>
      </c>
      <c r="B35" s="266"/>
      <c r="C35" s="266"/>
      <c r="D35" s="266"/>
      <c r="E35" s="266"/>
      <c r="F35" s="266"/>
      <c r="G35" s="266"/>
      <c r="H35" s="266"/>
      <c r="I35" s="267"/>
    </row>
    <row r="36" spans="1:9" ht="31.5" customHeight="1" thickBot="1" x14ac:dyDescent="0.3">
      <c r="A36" s="305"/>
      <c r="B36" s="306"/>
      <c r="C36" s="306"/>
      <c r="D36" s="306"/>
      <c r="E36" s="306"/>
      <c r="F36" s="306"/>
      <c r="G36" s="306"/>
      <c r="H36" s="306"/>
      <c r="I36" s="307"/>
    </row>
    <row r="37" spans="1:9" x14ac:dyDescent="0.25">
      <c r="A37" s="95"/>
      <c r="B37" s="96"/>
      <c r="C37" s="96"/>
      <c r="D37" s="96"/>
      <c r="E37" s="96"/>
      <c r="F37" s="96"/>
      <c r="G37" s="96"/>
      <c r="H37" s="96"/>
      <c r="I37" s="97"/>
    </row>
    <row r="38" spans="1:9" ht="13.8" thickBot="1" x14ac:dyDescent="0.3">
      <c r="A38" s="174"/>
      <c r="B38" s="176"/>
      <c r="C38" s="176"/>
      <c r="D38" s="176"/>
      <c r="E38" s="176"/>
      <c r="F38" s="176"/>
      <c r="G38" s="176"/>
      <c r="H38" s="176"/>
      <c r="I38" s="177"/>
    </row>
    <row r="39" spans="1:9" x14ac:dyDescent="0.25">
      <c r="A39" s="308" t="s">
        <v>195</v>
      </c>
      <c r="B39" s="309"/>
      <c r="C39" s="309"/>
      <c r="D39" s="309"/>
      <c r="E39" s="309"/>
      <c r="F39" s="309"/>
      <c r="G39" s="309"/>
      <c r="H39" s="309"/>
      <c r="I39" s="310"/>
    </row>
    <row r="40" spans="1:9" x14ac:dyDescent="0.25">
      <c r="A40" s="265" t="s">
        <v>94</v>
      </c>
      <c r="B40" s="266"/>
      <c r="C40" s="266"/>
      <c r="D40" s="266"/>
      <c r="E40" s="266"/>
      <c r="F40" s="266"/>
      <c r="G40" s="266"/>
      <c r="H40" s="266"/>
      <c r="I40" s="267"/>
    </row>
    <row r="41" spans="1:9" ht="29.25" customHeight="1" thickBot="1" x14ac:dyDescent="0.3">
      <c r="A41" s="303"/>
      <c r="B41" s="304"/>
      <c r="C41" s="304"/>
      <c r="D41" s="304"/>
      <c r="E41" s="278">
        <f>E28+E34</f>
        <v>0</v>
      </c>
      <c r="F41" s="279"/>
      <c r="G41" s="280"/>
      <c r="H41" s="281" t="s">
        <v>95</v>
      </c>
      <c r="I41" s="282"/>
    </row>
    <row r="42" spans="1:9" x14ac:dyDescent="0.25">
      <c r="A42" s="286"/>
      <c r="B42" s="284"/>
      <c r="C42" s="284"/>
      <c r="D42" s="284"/>
      <c r="E42" s="284"/>
      <c r="F42" s="284"/>
      <c r="G42" s="284"/>
      <c r="H42" s="284"/>
      <c r="I42" s="285"/>
    </row>
    <row r="43" spans="1:9" ht="39" customHeight="1" x14ac:dyDescent="0.25">
      <c r="A43" s="290" t="s">
        <v>196</v>
      </c>
      <c r="B43" s="291"/>
      <c r="C43" s="291"/>
      <c r="D43" s="291"/>
      <c r="E43" s="291"/>
      <c r="F43" s="291"/>
      <c r="G43" s="291"/>
      <c r="H43" s="291"/>
      <c r="I43" s="292"/>
    </row>
    <row r="44" spans="1:9" x14ac:dyDescent="0.25">
      <c r="A44" s="286"/>
      <c r="B44" s="284"/>
      <c r="C44" s="284"/>
      <c r="D44" s="284"/>
      <c r="E44" s="284"/>
      <c r="F44" s="284"/>
      <c r="G44" s="284"/>
      <c r="H44" s="284"/>
      <c r="I44" s="285"/>
    </row>
    <row r="45" spans="1:9" ht="27.75" customHeight="1" x14ac:dyDescent="0.25">
      <c r="A45" s="290" t="s">
        <v>201</v>
      </c>
      <c r="B45" s="291"/>
      <c r="C45" s="291"/>
      <c r="D45" s="291"/>
      <c r="E45" s="291"/>
      <c r="F45" s="291"/>
      <c r="G45" s="291"/>
      <c r="H45" s="291"/>
      <c r="I45" s="292"/>
    </row>
    <row r="46" spans="1:9" ht="10.5" customHeight="1" x14ac:dyDescent="0.25">
      <c r="A46" s="268"/>
      <c r="B46" s="293"/>
      <c r="C46" s="293"/>
      <c r="D46" s="293"/>
      <c r="E46" s="293"/>
      <c r="F46" s="293"/>
      <c r="G46" s="293"/>
      <c r="H46" s="293"/>
      <c r="I46" s="294"/>
    </row>
    <row r="47" spans="1:9" ht="38.25" customHeight="1" x14ac:dyDescent="0.25">
      <c r="A47" s="290" t="s">
        <v>96</v>
      </c>
      <c r="B47" s="295"/>
      <c r="C47" s="295"/>
      <c r="D47" s="295"/>
      <c r="E47" s="295"/>
      <c r="F47" s="295"/>
      <c r="G47" s="295"/>
      <c r="H47" s="295"/>
      <c r="I47" s="296"/>
    </row>
    <row r="48" spans="1:9" ht="13.8" thickBot="1" x14ac:dyDescent="0.3">
      <c r="A48" s="286"/>
      <c r="B48" s="284"/>
      <c r="C48" s="284"/>
      <c r="D48" s="284"/>
      <c r="E48" s="284"/>
      <c r="F48" s="284"/>
      <c r="G48" s="284"/>
      <c r="H48" s="284"/>
      <c r="I48" s="285"/>
    </row>
    <row r="49" spans="1:9" ht="41.25" customHeight="1" thickBot="1" x14ac:dyDescent="0.3">
      <c r="A49" s="297" t="s">
        <v>97</v>
      </c>
      <c r="B49" s="298"/>
      <c r="C49" s="299"/>
      <c r="D49" s="96"/>
      <c r="E49" s="300">
        <f ca="1">TODAY()</f>
        <v>44531</v>
      </c>
      <c r="F49" s="301"/>
      <c r="G49" s="301"/>
      <c r="H49" s="301"/>
      <c r="I49" s="302"/>
    </row>
    <row r="50" spans="1:9" ht="22.5" customHeight="1" x14ac:dyDescent="0.25">
      <c r="A50" s="283" t="s">
        <v>188</v>
      </c>
      <c r="B50" s="284"/>
      <c r="C50" s="284"/>
      <c r="D50" s="284"/>
      <c r="E50" s="284"/>
      <c r="F50" s="284"/>
      <c r="G50" s="284"/>
      <c r="H50" s="284"/>
      <c r="I50" s="285"/>
    </row>
    <row r="51" spans="1:9" ht="23.25" customHeight="1" x14ac:dyDescent="0.25">
      <c r="A51" s="283" t="s">
        <v>189</v>
      </c>
      <c r="B51" s="284"/>
      <c r="C51" s="284"/>
      <c r="D51" s="284"/>
      <c r="E51" s="284"/>
      <c r="F51" s="284"/>
      <c r="G51" s="284"/>
      <c r="H51" s="284"/>
      <c r="I51" s="285"/>
    </row>
    <row r="52" spans="1:9" x14ac:dyDescent="0.25">
      <c r="A52" s="286"/>
      <c r="B52" s="284"/>
      <c r="C52" s="284"/>
      <c r="D52" s="284"/>
      <c r="E52" s="284"/>
      <c r="F52" s="284"/>
      <c r="G52" s="284"/>
      <c r="H52" s="284"/>
      <c r="I52" s="285"/>
    </row>
    <row r="53" spans="1:9" x14ac:dyDescent="0.25">
      <c r="A53" s="287" t="s">
        <v>190</v>
      </c>
      <c r="B53" s="288"/>
      <c r="C53" s="288"/>
      <c r="D53" s="288"/>
      <c r="E53" s="288"/>
      <c r="F53" s="288"/>
      <c r="G53" s="288"/>
      <c r="H53" s="288"/>
      <c r="I53" s="289"/>
    </row>
    <row r="54" spans="1:9" x14ac:dyDescent="0.25">
      <c r="A54" s="286"/>
      <c r="B54" s="284"/>
      <c r="C54" s="284"/>
      <c r="D54" s="284"/>
      <c r="E54" s="284"/>
      <c r="F54" s="284"/>
      <c r="G54" s="284"/>
      <c r="H54" s="284"/>
      <c r="I54" s="285"/>
    </row>
    <row r="55" spans="1:9" x14ac:dyDescent="0.25">
      <c r="A55" s="268" t="s">
        <v>200</v>
      </c>
      <c r="B55" s="269"/>
      <c r="C55" s="269"/>
      <c r="D55" s="269"/>
      <c r="E55" s="269"/>
      <c r="F55" s="269"/>
      <c r="G55" s="269"/>
      <c r="H55" s="269"/>
      <c r="I55" s="270"/>
    </row>
    <row r="56" spans="1:9" x14ac:dyDescent="0.25">
      <c r="A56" s="268" t="s">
        <v>197</v>
      </c>
      <c r="B56" s="269"/>
      <c r="C56" s="269"/>
      <c r="D56" s="269"/>
      <c r="E56" s="269"/>
      <c r="F56" s="269"/>
      <c r="G56" s="269"/>
      <c r="H56" s="269"/>
      <c r="I56" s="270"/>
    </row>
    <row r="57" spans="1:9" x14ac:dyDescent="0.25">
      <c r="A57" s="268" t="s">
        <v>198</v>
      </c>
      <c r="B57" s="269"/>
      <c r="C57" s="269"/>
      <c r="D57" s="269"/>
      <c r="E57" s="269"/>
      <c r="F57" s="269"/>
      <c r="G57" s="269"/>
      <c r="H57" s="269"/>
      <c r="I57" s="270"/>
    </row>
    <row r="58" spans="1:9" x14ac:dyDescent="0.25">
      <c r="A58" s="268" t="s">
        <v>199</v>
      </c>
      <c r="B58" s="269"/>
      <c r="C58" s="269"/>
      <c r="D58" s="269"/>
      <c r="E58" s="269"/>
      <c r="F58" s="269"/>
      <c r="G58" s="269"/>
      <c r="H58" s="269"/>
      <c r="I58" s="270"/>
    </row>
    <row r="59" spans="1:9" ht="13.8" thickBot="1" x14ac:dyDescent="0.3">
      <c r="A59" s="271"/>
      <c r="B59" s="272"/>
      <c r="C59" s="272"/>
      <c r="D59" s="272"/>
      <c r="E59" s="272"/>
      <c r="F59" s="272"/>
      <c r="G59" s="272"/>
      <c r="H59" s="272"/>
      <c r="I59" s="273"/>
    </row>
  </sheetData>
  <sheetProtection algorithmName="SHA-512" hashValue="uHGaLmuQrkTNqIACSUS4Ri1cBmoTWGRfBdvup0zZAOohE5GCA9gCjw+C47EaZievtftDhvDNwk+7JCGV9VqJug==" saltValue="+mr7x37ctyCLo/7huJwTcw==" spinCount="100000" sheet="1" objects="1" scenarios="1" selectLockedCells="1"/>
  <mergeCells count="55">
    <mergeCell ref="A8:B8"/>
    <mergeCell ref="C8:I8"/>
    <mergeCell ref="A9:B9"/>
    <mergeCell ref="C9:I9"/>
    <mergeCell ref="A10:B10"/>
    <mergeCell ref="C10:I10"/>
    <mergeCell ref="A13:I13"/>
    <mergeCell ref="A16:I16"/>
    <mergeCell ref="A17:I17"/>
    <mergeCell ref="A18:I18"/>
    <mergeCell ref="A19:D19"/>
    <mergeCell ref="E19:G19"/>
    <mergeCell ref="H19:I19"/>
    <mergeCell ref="A20:I20"/>
    <mergeCell ref="A21:I21"/>
    <mergeCell ref="A24:I24"/>
    <mergeCell ref="A25:D25"/>
    <mergeCell ref="E25:G25"/>
    <mergeCell ref="H25:I25"/>
    <mergeCell ref="A35:I35"/>
    <mergeCell ref="A36:D36"/>
    <mergeCell ref="E36:I36"/>
    <mergeCell ref="A39:I39"/>
    <mergeCell ref="A29:I29"/>
    <mergeCell ref="A30:I30"/>
    <mergeCell ref="A33:I33"/>
    <mergeCell ref="A34:D34"/>
    <mergeCell ref="E34:G34"/>
    <mergeCell ref="H34:I34"/>
    <mergeCell ref="A40:I40"/>
    <mergeCell ref="A41:D41"/>
    <mergeCell ref="A42:I42"/>
    <mergeCell ref="A43:I43"/>
    <mergeCell ref="A44:I44"/>
    <mergeCell ref="A46:I46"/>
    <mergeCell ref="A47:I47"/>
    <mergeCell ref="A48:I48"/>
    <mergeCell ref="A49:C49"/>
    <mergeCell ref="E49:I49"/>
    <mergeCell ref="A26:I26"/>
    <mergeCell ref="A56:I56"/>
    <mergeCell ref="A57:I57"/>
    <mergeCell ref="A58:I58"/>
    <mergeCell ref="A59:I59"/>
    <mergeCell ref="E28:G28"/>
    <mergeCell ref="H28:I28"/>
    <mergeCell ref="E41:G41"/>
    <mergeCell ref="H41:I41"/>
    <mergeCell ref="A50:I50"/>
    <mergeCell ref="A51:I51"/>
    <mergeCell ref="A52:I52"/>
    <mergeCell ref="A53:I53"/>
    <mergeCell ref="A54:I54"/>
    <mergeCell ref="A55:I55"/>
    <mergeCell ref="A45:I45"/>
  </mergeCells>
  <printOptions horizontalCentered="1"/>
  <pageMargins left="0.70866141732283472" right="0.70866141732283472" top="0.74803149606299213" bottom="0.74803149606299213" header="0.31496062992125984" footer="0.31496062992125984"/>
  <pageSetup paperSize="9" scale="66" orientation="portrait"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58"/>
  <sheetViews>
    <sheetView topLeftCell="A28" zoomScale="87" zoomScaleNormal="87" workbookViewId="0">
      <selection activeCell="C35" sqref="C35"/>
    </sheetView>
  </sheetViews>
  <sheetFormatPr defaultColWidth="9.109375" defaultRowHeight="13.8" x14ac:dyDescent="0.25"/>
  <cols>
    <col min="1" max="1" width="7" style="2" customWidth="1"/>
    <col min="2" max="2" width="50.33203125" style="2" customWidth="1"/>
    <col min="3" max="3" width="15" style="2" customWidth="1"/>
    <col min="4" max="5" width="13.88671875" style="2" customWidth="1"/>
    <col min="6" max="6" width="18.5546875" style="2" customWidth="1"/>
    <col min="7" max="7" width="15.88671875" style="2" customWidth="1"/>
    <col min="8" max="8" width="12.5546875" style="2" customWidth="1"/>
    <col min="9" max="9" width="19" style="2" customWidth="1"/>
    <col min="10" max="16384" width="9.109375" style="2"/>
  </cols>
  <sheetData>
    <row r="1" spans="1:9" ht="14.4" thickTop="1" x14ac:dyDescent="0.25">
      <c r="A1" s="42"/>
      <c r="B1" s="43"/>
      <c r="C1" s="336" t="s">
        <v>42</v>
      </c>
      <c r="D1" s="337"/>
      <c r="E1" s="337"/>
      <c r="F1" s="337"/>
      <c r="G1" s="337"/>
      <c r="H1" s="337"/>
      <c r="I1" s="44"/>
    </row>
    <row r="2" spans="1:9" x14ac:dyDescent="0.25">
      <c r="A2" s="45"/>
      <c r="B2" s="13"/>
      <c r="C2" s="338"/>
      <c r="D2" s="338"/>
      <c r="E2" s="338"/>
      <c r="F2" s="338"/>
      <c r="G2" s="338"/>
      <c r="H2" s="338"/>
      <c r="I2" s="46"/>
    </row>
    <row r="3" spans="1:9" x14ac:dyDescent="0.25">
      <c r="A3" s="45"/>
      <c r="B3" s="13"/>
      <c r="C3" s="338"/>
      <c r="D3" s="338"/>
      <c r="E3" s="338"/>
      <c r="F3" s="338"/>
      <c r="G3" s="338"/>
      <c r="H3" s="338"/>
      <c r="I3" s="46"/>
    </row>
    <row r="4" spans="1:9" ht="21.75" customHeight="1" x14ac:dyDescent="0.4">
      <c r="A4" s="45"/>
      <c r="B4" s="13"/>
      <c r="C4" s="339" t="s">
        <v>207</v>
      </c>
      <c r="D4" s="339"/>
      <c r="E4" s="339"/>
      <c r="F4" s="339"/>
      <c r="G4" s="339"/>
      <c r="H4" s="339"/>
      <c r="I4" s="46"/>
    </row>
    <row r="5" spans="1:9" ht="14.25" customHeight="1" x14ac:dyDescent="0.25">
      <c r="A5" s="45"/>
      <c r="B5" s="13"/>
      <c r="C5" s="41"/>
      <c r="D5" s="41"/>
      <c r="E5" s="41"/>
      <c r="F5" s="41"/>
      <c r="G5" s="41"/>
      <c r="H5" s="41"/>
      <c r="I5" s="46"/>
    </row>
    <row r="6" spans="1:9" ht="14.25" customHeight="1" x14ac:dyDescent="0.25">
      <c r="A6" s="45"/>
      <c r="B6" s="13"/>
      <c r="C6" s="41"/>
      <c r="D6" s="41"/>
      <c r="E6" s="41"/>
      <c r="F6" s="41"/>
      <c r="G6" s="41" t="str">
        <f>'COVER SHEET'!F12</f>
        <v>VERSION 2</v>
      </c>
      <c r="H6" s="41"/>
      <c r="I6" s="46"/>
    </row>
    <row r="7" spans="1:9" ht="22.5" customHeight="1" x14ac:dyDescent="0.25">
      <c r="A7" s="47" t="s">
        <v>8</v>
      </c>
      <c r="B7" s="19"/>
      <c r="C7" s="355" t="str">
        <f>'COVER SHEET'!$E17</f>
        <v>UMALUSI (T0004)</v>
      </c>
      <c r="D7" s="355"/>
      <c r="E7" s="355"/>
      <c r="F7" s="355"/>
      <c r="G7" s="355"/>
      <c r="H7" s="355"/>
      <c r="I7" s="46"/>
    </row>
    <row r="8" spans="1:9" ht="54.6" customHeight="1" x14ac:dyDescent="0.25">
      <c r="A8" s="47" t="s">
        <v>9</v>
      </c>
      <c r="B8" s="19"/>
      <c r="C8" s="356" t="str">
        <f>'COVER SHEET'!$E19</f>
        <v>APPOINTMENT OF A SERVICE PROVIDER TO PROVIDE TRAVEL MANAGEMENT AND RELATED SERVICES FOR UMALUSI FOR A PERIOD OF FIVE (5) YEARS</v>
      </c>
      <c r="D8" s="356"/>
      <c r="E8" s="356"/>
      <c r="F8" s="356"/>
      <c r="G8" s="356"/>
      <c r="H8" s="356"/>
      <c r="I8" s="46"/>
    </row>
    <row r="9" spans="1:9" ht="29.25" customHeight="1" x14ac:dyDescent="0.25">
      <c r="A9" s="47" t="s">
        <v>2</v>
      </c>
      <c r="B9" s="19"/>
      <c r="C9" s="357">
        <f>'COVER SHEET'!$E21</f>
        <v>0</v>
      </c>
      <c r="D9" s="357"/>
      <c r="E9" s="357"/>
      <c r="F9" s="357"/>
      <c r="G9" s="357"/>
      <c r="H9" s="357"/>
      <c r="I9" s="46"/>
    </row>
    <row r="10" spans="1:9" ht="29.25" customHeight="1" x14ac:dyDescent="0.25">
      <c r="A10" s="47"/>
      <c r="B10" s="19"/>
      <c r="C10" s="20"/>
      <c r="D10" s="20"/>
      <c r="E10" s="20"/>
      <c r="F10" s="20"/>
      <c r="G10" s="20"/>
      <c r="H10" s="20"/>
      <c r="I10" s="46"/>
    </row>
    <row r="11" spans="1:9" ht="29.25" customHeight="1" thickBot="1" x14ac:dyDescent="0.45">
      <c r="A11" s="47" t="s">
        <v>30</v>
      </c>
      <c r="B11" s="19"/>
      <c r="C11" s="20"/>
      <c r="D11" s="339"/>
      <c r="E11" s="339"/>
      <c r="F11" s="20"/>
      <c r="G11" s="20"/>
      <c r="H11" s="20"/>
      <c r="I11" s="46"/>
    </row>
    <row r="12" spans="1:9" ht="14.4" thickBot="1" x14ac:dyDescent="0.3">
      <c r="A12" s="358"/>
      <c r="B12" s="359"/>
      <c r="C12" s="360"/>
      <c r="D12" s="348" t="s">
        <v>28</v>
      </c>
      <c r="E12" s="349"/>
      <c r="F12" s="350"/>
      <c r="G12" s="351" t="s">
        <v>29</v>
      </c>
      <c r="H12" s="351"/>
      <c r="I12" s="352"/>
    </row>
    <row r="13" spans="1:9" s="138" customFormat="1" ht="42" thickBot="1" x14ac:dyDescent="0.3">
      <c r="A13" s="133" t="s">
        <v>21</v>
      </c>
      <c r="B13" s="134" t="s">
        <v>24</v>
      </c>
      <c r="C13" s="135" t="s">
        <v>104</v>
      </c>
      <c r="D13" s="179" t="s">
        <v>23</v>
      </c>
      <c r="E13" s="135" t="s">
        <v>26</v>
      </c>
      <c r="F13" s="135" t="s">
        <v>27</v>
      </c>
      <c r="G13" s="179" t="s">
        <v>23</v>
      </c>
      <c r="H13" s="136" t="s">
        <v>26</v>
      </c>
      <c r="I13" s="137" t="s">
        <v>27</v>
      </c>
    </row>
    <row r="14" spans="1:9" ht="14.4" thickBot="1" x14ac:dyDescent="0.3">
      <c r="A14" s="48">
        <v>1</v>
      </c>
      <c r="B14" s="159" t="s">
        <v>158</v>
      </c>
      <c r="C14" s="178">
        <v>1000</v>
      </c>
      <c r="D14" s="196"/>
      <c r="E14" s="181">
        <f>D14*1.15</f>
        <v>0</v>
      </c>
      <c r="F14" s="197">
        <f t="shared" ref="F14:F19" si="0">(C14*E$30)*E14</f>
        <v>0</v>
      </c>
      <c r="G14" s="223"/>
      <c r="H14" s="27">
        <f>G14*1.15</f>
        <v>0</v>
      </c>
      <c r="I14" s="49">
        <f t="shared" ref="I14:I25" si="1">(C14*H$30)*H14</f>
        <v>0</v>
      </c>
    </row>
    <row r="15" spans="1:9" s="165" customFormat="1" ht="14.4" thickBot="1" x14ac:dyDescent="0.3">
      <c r="A15" s="48">
        <f>A14+1</f>
        <v>2</v>
      </c>
      <c r="B15" s="159" t="s">
        <v>159</v>
      </c>
      <c r="C15" s="178">
        <v>50</v>
      </c>
      <c r="D15" s="196"/>
      <c r="E15" s="181">
        <f t="shared" ref="E15:E27" si="2">D15*1.15</f>
        <v>0</v>
      </c>
      <c r="F15" s="197">
        <f t="shared" si="0"/>
        <v>0</v>
      </c>
      <c r="G15" s="223"/>
      <c r="H15" s="27">
        <f t="shared" ref="H15:H26" si="3">G15*1.15</f>
        <v>0</v>
      </c>
      <c r="I15" s="49">
        <f t="shared" si="1"/>
        <v>0</v>
      </c>
    </row>
    <row r="16" spans="1:9" s="165" customFormat="1" ht="14.4" thickBot="1" x14ac:dyDescent="0.3">
      <c r="A16" s="48">
        <f t="shared" ref="A16:A27" si="4">A15+1</f>
        <v>3</v>
      </c>
      <c r="B16" s="159" t="s">
        <v>160</v>
      </c>
      <c r="C16" s="178">
        <v>1</v>
      </c>
      <c r="D16" s="196"/>
      <c r="E16" s="181">
        <f t="shared" si="2"/>
        <v>0</v>
      </c>
      <c r="F16" s="197">
        <f t="shared" si="0"/>
        <v>0</v>
      </c>
      <c r="G16" s="223"/>
      <c r="H16" s="27">
        <f t="shared" si="3"/>
        <v>0</v>
      </c>
      <c r="I16" s="49">
        <f t="shared" si="1"/>
        <v>0</v>
      </c>
    </row>
    <row r="17" spans="1:9" s="165" customFormat="1" ht="14.4" thickBot="1" x14ac:dyDescent="0.3">
      <c r="A17" s="48">
        <f t="shared" si="4"/>
        <v>4</v>
      </c>
      <c r="B17" s="159" t="s">
        <v>161</v>
      </c>
      <c r="C17" s="178">
        <v>2500</v>
      </c>
      <c r="D17" s="196"/>
      <c r="E17" s="181">
        <f t="shared" si="2"/>
        <v>0</v>
      </c>
      <c r="F17" s="197">
        <f t="shared" si="0"/>
        <v>0</v>
      </c>
      <c r="G17" s="223"/>
      <c r="H17" s="27">
        <f t="shared" si="3"/>
        <v>0</v>
      </c>
      <c r="I17" s="49">
        <f t="shared" si="1"/>
        <v>0</v>
      </c>
    </row>
    <row r="18" spans="1:9" s="165" customFormat="1" ht="14.4" thickBot="1" x14ac:dyDescent="0.3">
      <c r="A18" s="48">
        <f t="shared" si="4"/>
        <v>5</v>
      </c>
      <c r="B18" s="159" t="s">
        <v>162</v>
      </c>
      <c r="C18" s="178">
        <v>2500</v>
      </c>
      <c r="D18" s="196"/>
      <c r="E18" s="181">
        <f t="shared" si="2"/>
        <v>0</v>
      </c>
      <c r="F18" s="197">
        <f t="shared" si="0"/>
        <v>0</v>
      </c>
      <c r="G18" s="223"/>
      <c r="H18" s="27">
        <f t="shared" si="3"/>
        <v>0</v>
      </c>
      <c r="I18" s="49">
        <f t="shared" si="1"/>
        <v>0</v>
      </c>
    </row>
    <row r="19" spans="1:9" s="165" customFormat="1" ht="14.4" thickBot="1" x14ac:dyDescent="0.3">
      <c r="A19" s="48">
        <f t="shared" si="4"/>
        <v>6</v>
      </c>
      <c r="B19" s="159" t="s">
        <v>163</v>
      </c>
      <c r="C19" s="178">
        <v>1</v>
      </c>
      <c r="D19" s="196"/>
      <c r="E19" s="181">
        <f t="shared" si="2"/>
        <v>0</v>
      </c>
      <c r="F19" s="197">
        <f t="shared" si="0"/>
        <v>0</v>
      </c>
      <c r="G19" s="223"/>
      <c r="H19" s="27">
        <f t="shared" si="3"/>
        <v>0</v>
      </c>
      <c r="I19" s="49">
        <f t="shared" si="1"/>
        <v>0</v>
      </c>
    </row>
    <row r="20" spans="1:9" s="165" customFormat="1" ht="14.4" thickBot="1" x14ac:dyDescent="0.3">
      <c r="A20" s="48">
        <f t="shared" si="4"/>
        <v>7</v>
      </c>
      <c r="B20" s="159" t="s">
        <v>147</v>
      </c>
      <c r="C20" s="178">
        <v>1</v>
      </c>
      <c r="D20" s="196"/>
      <c r="E20" s="181">
        <f t="shared" si="2"/>
        <v>0</v>
      </c>
      <c r="F20" s="198">
        <f t="shared" ref="F20:F23" si="5">C20*E20</f>
        <v>0</v>
      </c>
      <c r="G20" s="223"/>
      <c r="H20" s="27">
        <f t="shared" si="3"/>
        <v>0</v>
      </c>
      <c r="I20" s="49">
        <f t="shared" si="1"/>
        <v>0</v>
      </c>
    </row>
    <row r="21" spans="1:9" s="165" customFormat="1" ht="14.4" thickBot="1" x14ac:dyDescent="0.3">
      <c r="A21" s="48">
        <f t="shared" si="4"/>
        <v>8</v>
      </c>
      <c r="B21" s="159" t="s">
        <v>148</v>
      </c>
      <c r="C21" s="178">
        <v>1</v>
      </c>
      <c r="D21" s="196"/>
      <c r="E21" s="181">
        <f t="shared" si="2"/>
        <v>0</v>
      </c>
      <c r="F21" s="198">
        <f t="shared" si="5"/>
        <v>0</v>
      </c>
      <c r="G21" s="223"/>
      <c r="H21" s="27">
        <f t="shared" si="3"/>
        <v>0</v>
      </c>
      <c r="I21" s="49">
        <f t="shared" si="1"/>
        <v>0</v>
      </c>
    </row>
    <row r="22" spans="1:9" s="165" customFormat="1" ht="14.4" thickBot="1" x14ac:dyDescent="0.3">
      <c r="A22" s="48">
        <f t="shared" si="4"/>
        <v>9</v>
      </c>
      <c r="B22" s="159" t="s">
        <v>149</v>
      </c>
      <c r="C22" s="178">
        <v>1</v>
      </c>
      <c r="D22" s="196"/>
      <c r="E22" s="181">
        <f t="shared" si="2"/>
        <v>0</v>
      </c>
      <c r="F22" s="198">
        <f t="shared" si="5"/>
        <v>0</v>
      </c>
      <c r="G22" s="223"/>
      <c r="H22" s="27">
        <f t="shared" si="3"/>
        <v>0</v>
      </c>
      <c r="I22" s="49">
        <f t="shared" si="1"/>
        <v>0</v>
      </c>
    </row>
    <row r="23" spans="1:9" s="165" customFormat="1" ht="14.4" thickBot="1" x14ac:dyDescent="0.3">
      <c r="A23" s="48">
        <f t="shared" si="4"/>
        <v>10</v>
      </c>
      <c r="B23" s="159" t="s">
        <v>150</v>
      </c>
      <c r="C23" s="178">
        <v>1</v>
      </c>
      <c r="D23" s="196"/>
      <c r="E23" s="181">
        <f t="shared" si="2"/>
        <v>0</v>
      </c>
      <c r="F23" s="198">
        <f t="shared" si="5"/>
        <v>0</v>
      </c>
      <c r="G23" s="223"/>
      <c r="H23" s="27">
        <f t="shared" si="3"/>
        <v>0</v>
      </c>
      <c r="I23" s="49">
        <f t="shared" si="1"/>
        <v>0</v>
      </c>
    </row>
    <row r="24" spans="1:9" s="165" customFormat="1" ht="14.4" thickBot="1" x14ac:dyDescent="0.3">
      <c r="A24" s="48">
        <f t="shared" si="4"/>
        <v>11</v>
      </c>
      <c r="B24" s="199" t="s">
        <v>151</v>
      </c>
      <c r="C24" s="200">
        <v>12</v>
      </c>
      <c r="D24" s="196"/>
      <c r="E24" s="181">
        <f t="shared" si="2"/>
        <v>0</v>
      </c>
      <c r="F24" s="198">
        <f t="shared" ref="F24:F27" si="6">E24*C24</f>
        <v>0</v>
      </c>
      <c r="G24" s="223"/>
      <c r="H24" s="27">
        <f t="shared" si="3"/>
        <v>0</v>
      </c>
      <c r="I24" s="49">
        <f t="shared" si="1"/>
        <v>0</v>
      </c>
    </row>
    <row r="25" spans="1:9" s="165" customFormat="1" ht="14.4" thickBot="1" x14ac:dyDescent="0.3">
      <c r="A25" s="48">
        <f t="shared" si="4"/>
        <v>12</v>
      </c>
      <c r="B25" s="199" t="s">
        <v>22</v>
      </c>
      <c r="C25" s="200">
        <v>12</v>
      </c>
      <c r="D25" s="196"/>
      <c r="E25" s="181">
        <f t="shared" si="2"/>
        <v>0</v>
      </c>
      <c r="F25" s="198">
        <f t="shared" si="6"/>
        <v>0</v>
      </c>
      <c r="G25" s="223"/>
      <c r="H25" s="27">
        <f t="shared" si="3"/>
        <v>0</v>
      </c>
      <c r="I25" s="49">
        <f t="shared" si="1"/>
        <v>0</v>
      </c>
    </row>
    <row r="26" spans="1:9" s="165" customFormat="1" ht="14.4" thickBot="1" x14ac:dyDescent="0.3">
      <c r="A26" s="48">
        <f t="shared" si="4"/>
        <v>13</v>
      </c>
      <c r="B26" s="199" t="s">
        <v>152</v>
      </c>
      <c r="C26" s="200">
        <v>12</v>
      </c>
      <c r="D26" s="196"/>
      <c r="E26" s="181">
        <f t="shared" si="2"/>
        <v>0</v>
      </c>
      <c r="F26" s="198">
        <f t="shared" si="6"/>
        <v>0</v>
      </c>
      <c r="G26" s="223"/>
      <c r="H26" s="27">
        <f t="shared" si="3"/>
        <v>0</v>
      </c>
      <c r="I26" s="49">
        <f t="shared" ref="I26" si="7">H26*C26</f>
        <v>0</v>
      </c>
    </row>
    <row r="27" spans="1:9" ht="14.4" thickBot="1" x14ac:dyDescent="0.3">
      <c r="A27" s="48">
        <f t="shared" si="4"/>
        <v>14</v>
      </c>
      <c r="B27" s="199" t="s">
        <v>153</v>
      </c>
      <c r="C27" s="200">
        <v>1</v>
      </c>
      <c r="D27" s="196"/>
      <c r="E27" s="181">
        <f t="shared" si="2"/>
        <v>0</v>
      </c>
      <c r="F27" s="198">
        <f t="shared" si="6"/>
        <v>0</v>
      </c>
      <c r="G27" s="223"/>
      <c r="H27" s="27">
        <f t="shared" ref="H27" si="8">G27*1.15</f>
        <v>0</v>
      </c>
      <c r="I27" s="49">
        <f t="shared" ref="I27" si="9">H27*C27</f>
        <v>0</v>
      </c>
    </row>
    <row r="28" spans="1:9" s="1" customFormat="1" ht="14.4" thickBot="1" x14ac:dyDescent="0.3">
      <c r="A28" s="50"/>
      <c r="B28" s="22" t="s">
        <v>105</v>
      </c>
      <c r="C28" s="161"/>
      <c r="D28" s="180"/>
      <c r="E28" s="23"/>
      <c r="F28" s="24">
        <f>SUM(F14:F27)</f>
        <v>0</v>
      </c>
      <c r="G28" s="23"/>
      <c r="H28" s="23"/>
      <c r="I28" s="51">
        <f>SUM(I14:I27)</f>
        <v>0</v>
      </c>
    </row>
    <row r="29" spans="1:9" s="1" customFormat="1" ht="26.1" customHeight="1" thickBot="1" x14ac:dyDescent="0.3">
      <c r="A29" s="140"/>
      <c r="B29" s="361" t="s">
        <v>125</v>
      </c>
      <c r="C29" s="361"/>
      <c r="D29" s="361"/>
      <c r="E29" s="362"/>
      <c r="F29" s="148">
        <f>+((F28*E30)+(I28*H30))*5</f>
        <v>0</v>
      </c>
      <c r="G29" s="24" t="s">
        <v>106</v>
      </c>
      <c r="H29" s="23"/>
      <c r="I29" s="28"/>
    </row>
    <row r="30" spans="1:9" s="139" customFormat="1" ht="36" customHeight="1" thickBot="1" x14ac:dyDescent="0.3">
      <c r="A30" s="353" t="s">
        <v>98</v>
      </c>
      <c r="B30" s="354"/>
      <c r="C30" s="354"/>
      <c r="D30" s="141" t="s">
        <v>99</v>
      </c>
      <c r="E30" s="142"/>
      <c r="F30" s="143"/>
      <c r="G30" s="141" t="s">
        <v>100</v>
      </c>
      <c r="H30" s="142">
        <v>1</v>
      </c>
      <c r="I30" s="144"/>
    </row>
    <row r="31" spans="1:9" s="139" customFormat="1" ht="36" customHeight="1" thickBot="1" x14ac:dyDescent="0.3">
      <c r="A31" s="168"/>
      <c r="B31" s="183" t="s">
        <v>173</v>
      </c>
      <c r="C31" s="168"/>
      <c r="D31" s="141"/>
      <c r="E31" s="150"/>
      <c r="F31" s="143"/>
      <c r="G31" s="141"/>
      <c r="H31" s="143"/>
      <c r="I31" s="144"/>
    </row>
    <row r="32" spans="1:9" s="139" customFormat="1" ht="36" customHeight="1" x14ac:dyDescent="0.25">
      <c r="A32" s="187" t="s">
        <v>21</v>
      </c>
      <c r="B32" s="184" t="s">
        <v>24</v>
      </c>
      <c r="C32" s="179" t="s">
        <v>213</v>
      </c>
      <c r="D32" s="141"/>
      <c r="E32" s="150"/>
      <c r="F32" s="143"/>
      <c r="G32" s="141"/>
      <c r="H32" s="143"/>
      <c r="I32" s="144"/>
    </row>
    <row r="33" spans="1:9" x14ac:dyDescent="0.25">
      <c r="A33" s="188">
        <v>1</v>
      </c>
      <c r="B33" s="185" t="s">
        <v>154</v>
      </c>
      <c r="C33" s="224"/>
      <c r="D33" s="13"/>
      <c r="E33" s="13"/>
      <c r="F33" s="13"/>
      <c r="G33" s="13"/>
      <c r="H33" s="13"/>
      <c r="I33" s="46"/>
    </row>
    <row r="34" spans="1:9" s="130" customFormat="1" x14ac:dyDescent="0.25">
      <c r="A34" s="188">
        <v>2</v>
      </c>
      <c r="B34" s="186" t="s">
        <v>174</v>
      </c>
      <c r="C34" s="224"/>
      <c r="D34" s="131"/>
      <c r="E34" s="131"/>
      <c r="F34" s="131"/>
      <c r="G34" s="131"/>
      <c r="H34" s="131"/>
      <c r="I34" s="46"/>
    </row>
    <row r="35" spans="1:9" s="165" customFormat="1" x14ac:dyDescent="0.25">
      <c r="A35" s="188">
        <v>3</v>
      </c>
      <c r="B35" s="186" t="s">
        <v>204</v>
      </c>
      <c r="C35" s="224"/>
      <c r="D35" s="166"/>
      <c r="E35" s="166"/>
      <c r="F35" s="166"/>
      <c r="G35" s="166"/>
      <c r="H35" s="166"/>
      <c r="I35" s="46"/>
    </row>
    <row r="36" spans="1:9" s="165" customFormat="1" x14ac:dyDescent="0.25">
      <c r="A36" s="188"/>
      <c r="B36" s="225"/>
      <c r="C36" s="224"/>
      <c r="D36" s="166"/>
      <c r="E36" s="166"/>
      <c r="F36" s="166"/>
      <c r="G36" s="166"/>
      <c r="H36" s="166"/>
      <c r="I36" s="46"/>
    </row>
    <row r="37" spans="1:9" s="165" customFormat="1" x14ac:dyDescent="0.25">
      <c r="A37" s="188"/>
      <c r="B37" s="225"/>
      <c r="C37" s="224"/>
      <c r="D37" s="166"/>
      <c r="E37" s="166"/>
      <c r="F37" s="166"/>
      <c r="G37" s="166"/>
      <c r="H37" s="166"/>
      <c r="I37" s="46"/>
    </row>
    <row r="38" spans="1:9" s="165" customFormat="1" x14ac:dyDescent="0.25">
      <c r="A38" s="188"/>
      <c r="B38" s="225"/>
      <c r="C38" s="224"/>
      <c r="D38" s="166"/>
      <c r="E38" s="166"/>
      <c r="F38" s="166"/>
      <c r="G38" s="166"/>
      <c r="H38" s="166"/>
      <c r="I38" s="46"/>
    </row>
    <row r="39" spans="1:9" s="130" customFormat="1" ht="14.4" thickBot="1" x14ac:dyDescent="0.3">
      <c r="A39" s="201"/>
      <c r="B39" s="202"/>
      <c r="C39" s="203">
        <f>SUM(C33:C34)</f>
        <v>0</v>
      </c>
      <c r="D39" s="131"/>
      <c r="E39" s="131"/>
      <c r="F39" s="131"/>
      <c r="G39" s="131"/>
      <c r="H39" s="131"/>
      <c r="I39" s="46"/>
    </row>
    <row r="40" spans="1:9" ht="29.25" customHeight="1" thickBot="1" x14ac:dyDescent="0.45">
      <c r="A40" s="47" t="s">
        <v>31</v>
      </c>
      <c r="B40" s="19"/>
      <c r="C40" s="20"/>
      <c r="D40" s="339"/>
      <c r="E40" s="339"/>
      <c r="F40" s="20"/>
      <c r="G40" s="20"/>
      <c r="H40" s="20"/>
      <c r="I40" s="46"/>
    </row>
    <row r="41" spans="1:9" ht="28.2" thickBot="1" x14ac:dyDescent="0.3">
      <c r="A41" s="52" t="s">
        <v>7</v>
      </c>
      <c r="B41" s="37" t="s">
        <v>0</v>
      </c>
      <c r="C41" s="32" t="s">
        <v>6</v>
      </c>
      <c r="D41" s="340" t="s">
        <v>32</v>
      </c>
      <c r="E41" s="340"/>
      <c r="F41" s="340"/>
      <c r="G41" s="340"/>
      <c r="H41" s="340"/>
      <c r="I41" s="341"/>
    </row>
    <row r="42" spans="1:9" ht="43.5" customHeight="1" thickBot="1" x14ac:dyDescent="0.3">
      <c r="A42" s="221">
        <v>1</v>
      </c>
      <c r="B42" s="220" t="s">
        <v>38</v>
      </c>
      <c r="C42" s="226"/>
      <c r="D42" s="342"/>
      <c r="E42" s="342"/>
      <c r="F42" s="342"/>
      <c r="G42" s="342"/>
      <c r="H42" s="342"/>
      <c r="I42" s="343"/>
    </row>
    <row r="43" spans="1:9" x14ac:dyDescent="0.25">
      <c r="A43" s="45"/>
      <c r="B43" s="13"/>
      <c r="C43" s="13"/>
      <c r="D43" s="13"/>
      <c r="E43" s="13"/>
      <c r="F43" s="13"/>
      <c r="G43" s="13"/>
      <c r="H43" s="13"/>
      <c r="I43" s="46"/>
    </row>
    <row r="44" spans="1:9" hidden="1" x14ac:dyDescent="0.25">
      <c r="A44" s="45"/>
      <c r="B44" s="13"/>
      <c r="C44" s="13"/>
      <c r="D44" s="13"/>
      <c r="E44" s="13"/>
      <c r="F44" s="13"/>
      <c r="G44" s="13"/>
      <c r="H44" s="13"/>
      <c r="I44" s="46"/>
    </row>
    <row r="45" spans="1:9" hidden="1" x14ac:dyDescent="0.25">
      <c r="A45" s="47" t="s">
        <v>33</v>
      </c>
      <c r="B45" s="13"/>
      <c r="C45" s="13"/>
      <c r="D45" s="13"/>
      <c r="E45" s="13"/>
      <c r="F45" s="13"/>
      <c r="G45" s="13"/>
      <c r="H45" s="13"/>
      <c r="I45" s="46"/>
    </row>
    <row r="46" spans="1:9" hidden="1" x14ac:dyDescent="0.25">
      <c r="A46" s="344" t="s">
        <v>34</v>
      </c>
      <c r="B46" s="345"/>
      <c r="C46" s="345"/>
      <c r="D46" s="345"/>
      <c r="E46" s="345"/>
      <c r="F46" s="345"/>
      <c r="G46" s="345"/>
      <c r="H46" s="345"/>
      <c r="I46" s="346"/>
    </row>
    <row r="47" spans="1:9" ht="14.4" hidden="1" thickBot="1" x14ac:dyDescent="0.3">
      <c r="A47" s="45"/>
      <c r="B47" s="13"/>
      <c r="C47" s="13"/>
      <c r="D47" s="13"/>
      <c r="E47" s="13"/>
      <c r="F47" s="13"/>
      <c r="G47" s="13"/>
      <c r="H47" s="13"/>
      <c r="I47" s="46"/>
    </row>
    <row r="48" spans="1:9" ht="43.5" hidden="1" customHeight="1" thickBot="1" x14ac:dyDescent="0.3">
      <c r="A48" s="52" t="s">
        <v>7</v>
      </c>
      <c r="B48" s="37" t="s">
        <v>35</v>
      </c>
      <c r="C48" s="32" t="s">
        <v>36</v>
      </c>
      <c r="D48" s="340" t="s">
        <v>37</v>
      </c>
      <c r="E48" s="340"/>
      <c r="F48" s="340"/>
      <c r="G48" s="13"/>
      <c r="H48" s="13"/>
      <c r="I48" s="46"/>
    </row>
    <row r="49" spans="1:9" ht="25.5" hidden="1" customHeight="1" x14ac:dyDescent="0.25">
      <c r="A49" s="54">
        <v>1</v>
      </c>
      <c r="B49" s="114" t="s">
        <v>39</v>
      </c>
      <c r="C49" s="111">
        <v>0.5</v>
      </c>
      <c r="D49" s="347"/>
      <c r="E49" s="347"/>
      <c r="F49" s="347"/>
      <c r="G49" s="13"/>
      <c r="H49" s="13"/>
      <c r="I49" s="46"/>
    </row>
    <row r="50" spans="1:9" ht="25.5" hidden="1" customHeight="1" x14ac:dyDescent="0.25">
      <c r="A50" s="55">
        <v>2</v>
      </c>
      <c r="B50" s="115" t="s">
        <v>40</v>
      </c>
      <c r="C50" s="112">
        <v>0.3</v>
      </c>
      <c r="D50" s="331"/>
      <c r="E50" s="331"/>
      <c r="F50" s="331"/>
      <c r="G50" s="13"/>
      <c r="H50" s="13"/>
      <c r="I50" s="46"/>
    </row>
    <row r="51" spans="1:9" ht="25.5" hidden="1" customHeight="1" x14ac:dyDescent="0.25">
      <c r="A51" s="55">
        <v>3</v>
      </c>
      <c r="B51" s="115" t="s">
        <v>5</v>
      </c>
      <c r="C51" s="112">
        <v>0.2</v>
      </c>
      <c r="D51" s="331"/>
      <c r="E51" s="331"/>
      <c r="F51" s="331"/>
      <c r="G51" s="13"/>
      <c r="H51" s="13"/>
      <c r="I51" s="46"/>
    </row>
    <row r="52" spans="1:9" ht="25.5" hidden="1" customHeight="1" x14ac:dyDescent="0.25">
      <c r="A52" s="55">
        <v>4</v>
      </c>
      <c r="B52" s="115" t="s">
        <v>41</v>
      </c>
      <c r="C52" s="112">
        <v>0</v>
      </c>
      <c r="D52" s="331"/>
      <c r="E52" s="331"/>
      <c r="F52" s="331"/>
      <c r="G52" s="13"/>
      <c r="H52" s="13"/>
      <c r="I52" s="46"/>
    </row>
    <row r="53" spans="1:9" ht="25.5" hidden="1" customHeight="1" x14ac:dyDescent="0.25">
      <c r="A53" s="55">
        <v>5</v>
      </c>
      <c r="B53" s="115" t="s">
        <v>25</v>
      </c>
      <c r="C53" s="112">
        <v>0</v>
      </c>
      <c r="D53" s="331"/>
      <c r="E53" s="331"/>
      <c r="F53" s="331"/>
      <c r="G53" s="13"/>
      <c r="H53" s="13"/>
      <c r="I53" s="46"/>
    </row>
    <row r="54" spans="1:9" ht="25.5" hidden="1" customHeight="1" thickBot="1" x14ac:dyDescent="0.3">
      <c r="A54" s="56">
        <v>6</v>
      </c>
      <c r="B54" s="115" t="s">
        <v>25</v>
      </c>
      <c r="C54" s="113">
        <v>0</v>
      </c>
      <c r="D54" s="332"/>
      <c r="E54" s="332"/>
      <c r="F54" s="332"/>
      <c r="G54" s="13"/>
      <c r="H54" s="13"/>
      <c r="I54" s="46"/>
    </row>
    <row r="55" spans="1:9" ht="14.4" hidden="1" thickBot="1" x14ac:dyDescent="0.3">
      <c r="A55" s="57"/>
      <c r="B55" s="34"/>
      <c r="C55" s="38">
        <f>SUM(C49:C54)</f>
        <v>1</v>
      </c>
      <c r="D55" s="333"/>
      <c r="E55" s="334"/>
      <c r="F55" s="335"/>
      <c r="G55" s="13"/>
      <c r="H55" s="13"/>
      <c r="I55" s="46"/>
    </row>
    <row r="56" spans="1:9" hidden="1" x14ac:dyDescent="0.25">
      <c r="A56" s="45"/>
      <c r="B56" s="13"/>
      <c r="C56" s="13"/>
      <c r="D56" s="13"/>
      <c r="E56" s="13"/>
      <c r="F56" s="13"/>
      <c r="G56" s="13"/>
      <c r="H56" s="13"/>
      <c r="I56" s="46"/>
    </row>
    <row r="57" spans="1:9" ht="14.4" thickBot="1" x14ac:dyDescent="0.3">
      <c r="A57" s="58"/>
      <c r="B57" s="59"/>
      <c r="C57" s="59"/>
      <c r="D57" s="59"/>
      <c r="E57" s="59"/>
      <c r="F57" s="59"/>
      <c r="G57" s="59"/>
      <c r="H57" s="59"/>
      <c r="I57" s="60"/>
    </row>
    <row r="58" spans="1:9" ht="14.4" thickTop="1" x14ac:dyDescent="0.25"/>
  </sheetData>
  <sheetProtection algorithmName="SHA-512" hashValue="9KzaD5lrCuS0CvIQVSdU9CZ52nHzyv7UjABlS47CehcD1Pbwmv2mBBsSSINA063SRTMjuF0NrbPD8XDGG9Ad0g==" saltValue="vdyFrLUXskHXFvlpx4hpow==" spinCount="100000" sheet="1" objects="1" scenarios="1" selectLockedCells="1"/>
  <mergeCells count="23">
    <mergeCell ref="A30:C30"/>
    <mergeCell ref="C7:H7"/>
    <mergeCell ref="C8:H8"/>
    <mergeCell ref="C9:H9"/>
    <mergeCell ref="D11:E11"/>
    <mergeCell ref="A12:C12"/>
    <mergeCell ref="B29:E29"/>
    <mergeCell ref="D53:F53"/>
    <mergeCell ref="D54:F54"/>
    <mergeCell ref="D55:F55"/>
    <mergeCell ref="C1:H3"/>
    <mergeCell ref="C4:H4"/>
    <mergeCell ref="D40:E40"/>
    <mergeCell ref="D41:I41"/>
    <mergeCell ref="D42:I42"/>
    <mergeCell ref="A46:I46"/>
    <mergeCell ref="D48:F48"/>
    <mergeCell ref="D49:F49"/>
    <mergeCell ref="D50:F50"/>
    <mergeCell ref="D51:F51"/>
    <mergeCell ref="D52:F52"/>
    <mergeCell ref="D12:F12"/>
    <mergeCell ref="G12:I12"/>
  </mergeCells>
  <printOptions horizontalCentered="1"/>
  <pageMargins left="0.70866141732283472" right="0.70866141732283472" top="0.74803149606299213" bottom="0.74803149606299213" header="0.31496062992125984" footer="0.31496062992125984"/>
  <pageSetup paperSize="9" scale="56" orientation="portrait" horizontalDpi="4294967295" verticalDpi="4294967295" r:id="rId1"/>
  <headerFooter>
    <oddFooter>&amp;L&amp;D&amp;C&amp;P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I34"/>
  <sheetViews>
    <sheetView topLeftCell="A4" zoomScale="87" zoomScaleNormal="87" workbookViewId="0">
      <selection activeCell="D14" sqref="D14"/>
    </sheetView>
  </sheetViews>
  <sheetFormatPr defaultColWidth="9.109375" defaultRowHeight="13.8" x14ac:dyDescent="0.25"/>
  <cols>
    <col min="1" max="1" width="7" style="165" customWidth="1"/>
    <col min="2" max="2" width="50.33203125" style="165" customWidth="1"/>
    <col min="3" max="3" width="15" style="165" customWidth="1"/>
    <col min="4" max="5" width="13.88671875" style="165" customWidth="1"/>
    <col min="6" max="6" width="18.5546875" style="165" customWidth="1"/>
    <col min="7" max="7" width="15.88671875" style="165" customWidth="1"/>
    <col min="8" max="8" width="12.5546875" style="165" customWidth="1"/>
    <col min="9" max="9" width="19" style="165" customWidth="1"/>
    <col min="10" max="16384" width="9.109375" style="165"/>
  </cols>
  <sheetData>
    <row r="1" spans="1:9" ht="14.4" thickTop="1" x14ac:dyDescent="0.25">
      <c r="A1" s="42"/>
      <c r="B1" s="43"/>
      <c r="C1" s="336" t="s">
        <v>42</v>
      </c>
      <c r="D1" s="337"/>
      <c r="E1" s="337"/>
      <c r="F1" s="337"/>
      <c r="G1" s="337"/>
      <c r="H1" s="337"/>
      <c r="I1" s="44"/>
    </row>
    <row r="2" spans="1:9" x14ac:dyDescent="0.25">
      <c r="A2" s="45"/>
      <c r="B2" s="166"/>
      <c r="C2" s="338"/>
      <c r="D2" s="338"/>
      <c r="E2" s="338"/>
      <c r="F2" s="338"/>
      <c r="G2" s="338"/>
      <c r="H2" s="338"/>
      <c r="I2" s="46"/>
    </row>
    <row r="3" spans="1:9" x14ac:dyDescent="0.25">
      <c r="A3" s="45"/>
      <c r="B3" s="166"/>
      <c r="C3" s="338"/>
      <c r="D3" s="338"/>
      <c r="E3" s="338"/>
      <c r="F3" s="338"/>
      <c r="G3" s="338"/>
      <c r="H3" s="338"/>
      <c r="I3" s="46"/>
    </row>
    <row r="4" spans="1:9" ht="21.75" customHeight="1" x14ac:dyDescent="0.4">
      <c r="A4" s="45"/>
      <c r="B4" s="166"/>
      <c r="C4" s="339" t="s">
        <v>208</v>
      </c>
      <c r="D4" s="339"/>
      <c r="E4" s="339"/>
      <c r="F4" s="339"/>
      <c r="G4" s="339"/>
      <c r="H4" s="339"/>
      <c r="I4" s="46"/>
    </row>
    <row r="5" spans="1:9" ht="14.25" customHeight="1" x14ac:dyDescent="0.25">
      <c r="A5" s="45"/>
      <c r="B5" s="166"/>
      <c r="C5" s="167"/>
      <c r="D5" s="167"/>
      <c r="E5" s="167"/>
      <c r="F5" s="167"/>
      <c r="G5" s="167"/>
      <c r="H5" s="167"/>
      <c r="I5" s="46"/>
    </row>
    <row r="6" spans="1:9" ht="14.25" customHeight="1" x14ac:dyDescent="0.25">
      <c r="A6" s="45"/>
      <c r="B6" s="166"/>
      <c r="C6" s="167"/>
      <c r="D6" s="167"/>
      <c r="E6" s="167"/>
      <c r="F6" s="167"/>
      <c r="G6" s="167" t="str">
        <f>'COVER SHEET'!F12</f>
        <v>VERSION 2</v>
      </c>
      <c r="H6" s="167"/>
      <c r="I6" s="46"/>
    </row>
    <row r="7" spans="1:9" ht="22.5" customHeight="1" x14ac:dyDescent="0.25">
      <c r="A7" s="169" t="s">
        <v>8</v>
      </c>
      <c r="B7" s="170"/>
      <c r="C7" s="355" t="str">
        <f>'COVER SHEET'!$E17</f>
        <v>UMALUSI (T0004)</v>
      </c>
      <c r="D7" s="355"/>
      <c r="E7" s="355"/>
      <c r="F7" s="355"/>
      <c r="G7" s="355"/>
      <c r="H7" s="355"/>
      <c r="I7" s="46"/>
    </row>
    <row r="8" spans="1:9" ht="54.6" customHeight="1" x14ac:dyDescent="0.25">
      <c r="A8" s="169" t="s">
        <v>9</v>
      </c>
      <c r="B8" s="170"/>
      <c r="C8" s="356" t="str">
        <f>'COVER SHEET'!$E19</f>
        <v>APPOINTMENT OF A SERVICE PROVIDER TO PROVIDE TRAVEL MANAGEMENT AND RELATED SERVICES FOR UMALUSI FOR A PERIOD OF FIVE (5) YEARS</v>
      </c>
      <c r="D8" s="356"/>
      <c r="E8" s="356"/>
      <c r="F8" s="356"/>
      <c r="G8" s="356"/>
      <c r="H8" s="356"/>
      <c r="I8" s="46"/>
    </row>
    <row r="9" spans="1:9" ht="29.25" customHeight="1" x14ac:dyDescent="0.25">
      <c r="A9" s="169" t="s">
        <v>2</v>
      </c>
      <c r="B9" s="170"/>
      <c r="C9" s="357">
        <f>'COVER SHEET'!$E21</f>
        <v>0</v>
      </c>
      <c r="D9" s="357"/>
      <c r="E9" s="357"/>
      <c r="F9" s="357"/>
      <c r="G9" s="357"/>
      <c r="H9" s="357"/>
      <c r="I9" s="46"/>
    </row>
    <row r="10" spans="1:9" ht="29.25" customHeight="1" x14ac:dyDescent="0.25">
      <c r="A10" s="169"/>
      <c r="B10" s="170"/>
      <c r="C10" s="20"/>
      <c r="D10" s="20"/>
      <c r="E10" s="20"/>
      <c r="F10" s="20"/>
      <c r="G10" s="20"/>
      <c r="H10" s="20"/>
      <c r="I10" s="46"/>
    </row>
    <row r="11" spans="1:9" ht="29.25" customHeight="1" thickBot="1" x14ac:dyDescent="0.45">
      <c r="A11" s="169" t="s">
        <v>30</v>
      </c>
      <c r="B11" s="170"/>
      <c r="C11" s="20"/>
      <c r="D11" s="339"/>
      <c r="E11" s="339"/>
      <c r="F11" s="20"/>
      <c r="G11" s="20"/>
      <c r="H11" s="20"/>
      <c r="I11" s="46"/>
    </row>
    <row r="12" spans="1:9" ht="14.4" thickBot="1" x14ac:dyDescent="0.3">
      <c r="A12" s="358"/>
      <c r="B12" s="359"/>
      <c r="C12" s="360"/>
      <c r="D12" s="348" t="s">
        <v>28</v>
      </c>
      <c r="E12" s="349"/>
      <c r="F12" s="350"/>
      <c r="G12" s="351" t="s">
        <v>29</v>
      </c>
      <c r="H12" s="351"/>
      <c r="I12" s="352"/>
    </row>
    <row r="13" spans="1:9" s="138" customFormat="1" ht="42" thickBot="1" x14ac:dyDescent="0.3">
      <c r="A13" s="133" t="s">
        <v>21</v>
      </c>
      <c r="B13" s="134" t="s">
        <v>24</v>
      </c>
      <c r="C13" s="135" t="s">
        <v>104</v>
      </c>
      <c r="D13" s="179" t="s">
        <v>23</v>
      </c>
      <c r="E13" s="135" t="s">
        <v>26</v>
      </c>
      <c r="F13" s="135" t="s">
        <v>27</v>
      </c>
      <c r="G13" s="179" t="s">
        <v>23</v>
      </c>
      <c r="H13" s="136" t="s">
        <v>26</v>
      </c>
      <c r="I13" s="137" t="s">
        <v>27</v>
      </c>
    </row>
    <row r="14" spans="1:9" ht="14.4" thickBot="1" x14ac:dyDescent="0.3">
      <c r="A14" s="48">
        <v>1</v>
      </c>
      <c r="B14" s="159" t="s">
        <v>155</v>
      </c>
      <c r="C14" s="178">
        <v>20</v>
      </c>
      <c r="D14" s="223"/>
      <c r="E14" s="27">
        <f t="shared" ref="E14:E29" si="0">D14*1.15</f>
        <v>0</v>
      </c>
      <c r="F14" s="29">
        <f>C14*E14</f>
        <v>0</v>
      </c>
      <c r="G14" s="181"/>
      <c r="H14" s="181">
        <f t="shared" ref="H14:H29" si="1">G14*1.15</f>
        <v>0</v>
      </c>
      <c r="I14" s="182">
        <f t="shared" ref="I14:I29" si="2">H14*C14</f>
        <v>0</v>
      </c>
    </row>
    <row r="15" spans="1:9" ht="14.4" thickBot="1" x14ac:dyDescent="0.3">
      <c r="A15" s="48">
        <f t="shared" ref="A15:A29" si="3">A14+1</f>
        <v>2</v>
      </c>
      <c r="B15" s="159" t="s">
        <v>164</v>
      </c>
      <c r="C15" s="178">
        <v>1</v>
      </c>
      <c r="D15" s="223"/>
      <c r="E15" s="27">
        <f t="shared" si="0"/>
        <v>0</v>
      </c>
      <c r="F15" s="29">
        <f t="shared" ref="F15:F25" si="4">C15*E15</f>
        <v>0</v>
      </c>
      <c r="G15" s="181"/>
      <c r="H15" s="181">
        <f t="shared" si="1"/>
        <v>0</v>
      </c>
      <c r="I15" s="182">
        <f t="shared" si="2"/>
        <v>0</v>
      </c>
    </row>
    <row r="16" spans="1:9" ht="14.4" thickBot="1" x14ac:dyDescent="0.3">
      <c r="A16" s="48">
        <f t="shared" si="3"/>
        <v>3</v>
      </c>
      <c r="B16" s="159" t="s">
        <v>156</v>
      </c>
      <c r="C16" s="178">
        <v>1</v>
      </c>
      <c r="D16" s="223"/>
      <c r="E16" s="27">
        <f t="shared" si="0"/>
        <v>0</v>
      </c>
      <c r="F16" s="29">
        <f t="shared" si="4"/>
        <v>0</v>
      </c>
      <c r="G16" s="181"/>
      <c r="H16" s="181">
        <f t="shared" si="1"/>
        <v>0</v>
      </c>
      <c r="I16" s="182">
        <f t="shared" si="2"/>
        <v>0</v>
      </c>
    </row>
    <row r="17" spans="1:9" ht="14.4" thickBot="1" x14ac:dyDescent="0.3">
      <c r="A17" s="48">
        <f t="shared" si="3"/>
        <v>4</v>
      </c>
      <c r="B17" s="159" t="s">
        <v>165</v>
      </c>
      <c r="C17" s="178">
        <v>20</v>
      </c>
      <c r="D17" s="223"/>
      <c r="E17" s="27">
        <f t="shared" si="0"/>
        <v>0</v>
      </c>
      <c r="F17" s="29">
        <f t="shared" si="4"/>
        <v>0</v>
      </c>
      <c r="G17" s="181"/>
      <c r="H17" s="181">
        <f t="shared" si="1"/>
        <v>0</v>
      </c>
      <c r="I17" s="182">
        <f t="shared" si="2"/>
        <v>0</v>
      </c>
    </row>
    <row r="18" spans="1:9" ht="14.4" thickBot="1" x14ac:dyDescent="0.3">
      <c r="A18" s="48">
        <f t="shared" si="3"/>
        <v>5</v>
      </c>
      <c r="B18" s="159" t="s">
        <v>166</v>
      </c>
      <c r="C18" s="178">
        <v>1</v>
      </c>
      <c r="D18" s="223"/>
      <c r="E18" s="27">
        <f t="shared" si="0"/>
        <v>0</v>
      </c>
      <c r="F18" s="29">
        <f t="shared" si="4"/>
        <v>0</v>
      </c>
      <c r="G18" s="181"/>
      <c r="H18" s="181">
        <f t="shared" si="1"/>
        <v>0</v>
      </c>
      <c r="I18" s="182">
        <f t="shared" si="2"/>
        <v>0</v>
      </c>
    </row>
    <row r="19" spans="1:9" ht="14.4" thickBot="1" x14ac:dyDescent="0.3">
      <c r="A19" s="48">
        <f t="shared" si="3"/>
        <v>6</v>
      </c>
      <c r="B19" s="159" t="s">
        <v>167</v>
      </c>
      <c r="C19" s="178">
        <v>1</v>
      </c>
      <c r="D19" s="223"/>
      <c r="E19" s="27">
        <f t="shared" si="0"/>
        <v>0</v>
      </c>
      <c r="F19" s="29">
        <f t="shared" si="4"/>
        <v>0</v>
      </c>
      <c r="G19" s="181"/>
      <c r="H19" s="181">
        <f t="shared" si="1"/>
        <v>0</v>
      </c>
      <c r="I19" s="182">
        <f t="shared" si="2"/>
        <v>0</v>
      </c>
    </row>
    <row r="20" spans="1:9" ht="14.4" thickBot="1" x14ac:dyDescent="0.3">
      <c r="A20" s="48">
        <f t="shared" si="3"/>
        <v>7</v>
      </c>
      <c r="B20" s="159" t="s">
        <v>168</v>
      </c>
      <c r="C20" s="178">
        <v>50</v>
      </c>
      <c r="D20" s="223"/>
      <c r="E20" s="27">
        <f t="shared" si="0"/>
        <v>0</v>
      </c>
      <c r="F20" s="29">
        <f t="shared" si="4"/>
        <v>0</v>
      </c>
      <c r="G20" s="181"/>
      <c r="H20" s="181">
        <f t="shared" si="1"/>
        <v>0</v>
      </c>
      <c r="I20" s="182">
        <f t="shared" si="2"/>
        <v>0</v>
      </c>
    </row>
    <row r="21" spans="1:9" ht="14.4" thickBot="1" x14ac:dyDescent="0.3">
      <c r="A21" s="48">
        <f t="shared" si="3"/>
        <v>8</v>
      </c>
      <c r="B21" s="159" t="s">
        <v>157</v>
      </c>
      <c r="C21" s="178">
        <v>1</v>
      </c>
      <c r="D21" s="223"/>
      <c r="E21" s="27">
        <f t="shared" si="0"/>
        <v>0</v>
      </c>
      <c r="F21" s="29">
        <f t="shared" si="4"/>
        <v>0</v>
      </c>
      <c r="G21" s="181"/>
      <c r="H21" s="181">
        <f t="shared" si="1"/>
        <v>0</v>
      </c>
      <c r="I21" s="182">
        <f t="shared" si="2"/>
        <v>0</v>
      </c>
    </row>
    <row r="22" spans="1:9" ht="14.4" thickBot="1" x14ac:dyDescent="0.3">
      <c r="A22" s="48">
        <f t="shared" si="3"/>
        <v>9</v>
      </c>
      <c r="B22" s="159" t="s">
        <v>169</v>
      </c>
      <c r="C22" s="178">
        <v>50</v>
      </c>
      <c r="D22" s="223"/>
      <c r="E22" s="27">
        <f t="shared" si="0"/>
        <v>0</v>
      </c>
      <c r="F22" s="29">
        <f t="shared" si="4"/>
        <v>0</v>
      </c>
      <c r="G22" s="181"/>
      <c r="H22" s="181">
        <f t="shared" si="1"/>
        <v>0</v>
      </c>
      <c r="I22" s="182">
        <f t="shared" si="2"/>
        <v>0</v>
      </c>
    </row>
    <row r="23" spans="1:9" ht="14.4" thickBot="1" x14ac:dyDescent="0.3">
      <c r="A23" s="48">
        <f t="shared" si="3"/>
        <v>10</v>
      </c>
      <c r="B23" s="159" t="s">
        <v>170</v>
      </c>
      <c r="C23" s="178">
        <v>1</v>
      </c>
      <c r="D23" s="223"/>
      <c r="E23" s="27">
        <f t="shared" si="0"/>
        <v>0</v>
      </c>
      <c r="F23" s="29">
        <f t="shared" si="4"/>
        <v>0</v>
      </c>
      <c r="G23" s="181"/>
      <c r="H23" s="181">
        <f t="shared" si="1"/>
        <v>0</v>
      </c>
      <c r="I23" s="182">
        <f t="shared" si="2"/>
        <v>0</v>
      </c>
    </row>
    <row r="24" spans="1:9" ht="14.4" thickBot="1" x14ac:dyDescent="0.3">
      <c r="A24" s="48">
        <f t="shared" si="3"/>
        <v>11</v>
      </c>
      <c r="B24" s="159" t="s">
        <v>171</v>
      </c>
      <c r="C24" s="178">
        <v>1</v>
      </c>
      <c r="D24" s="223"/>
      <c r="E24" s="27">
        <f t="shared" si="0"/>
        <v>0</v>
      </c>
      <c r="F24" s="29">
        <f t="shared" si="4"/>
        <v>0</v>
      </c>
      <c r="G24" s="181"/>
      <c r="H24" s="181">
        <f t="shared" si="1"/>
        <v>0</v>
      </c>
      <c r="I24" s="182">
        <f t="shared" si="2"/>
        <v>0</v>
      </c>
    </row>
    <row r="25" spans="1:9" ht="14.4" thickBot="1" x14ac:dyDescent="0.3">
      <c r="A25" s="48">
        <f t="shared" si="3"/>
        <v>12</v>
      </c>
      <c r="B25" s="159" t="s">
        <v>172</v>
      </c>
      <c r="C25" s="178">
        <v>1</v>
      </c>
      <c r="D25" s="223"/>
      <c r="E25" s="27">
        <f t="shared" si="0"/>
        <v>0</v>
      </c>
      <c r="F25" s="29">
        <f t="shared" si="4"/>
        <v>0</v>
      </c>
      <c r="G25" s="181"/>
      <c r="H25" s="181">
        <f t="shared" si="1"/>
        <v>0</v>
      </c>
      <c r="I25" s="182">
        <f t="shared" si="2"/>
        <v>0</v>
      </c>
    </row>
    <row r="26" spans="1:9" ht="14.4" thickBot="1" x14ac:dyDescent="0.3">
      <c r="A26" s="48">
        <f t="shared" si="3"/>
        <v>13</v>
      </c>
      <c r="B26" s="159" t="s">
        <v>146</v>
      </c>
      <c r="C26" s="178">
        <v>1</v>
      </c>
      <c r="D26" s="223"/>
      <c r="E26" s="27">
        <f t="shared" si="0"/>
        <v>0</v>
      </c>
      <c r="F26" s="29">
        <f>C26*E26</f>
        <v>0</v>
      </c>
      <c r="G26" s="181"/>
      <c r="H26" s="181">
        <f t="shared" si="1"/>
        <v>0</v>
      </c>
      <c r="I26" s="182">
        <f t="shared" si="2"/>
        <v>0</v>
      </c>
    </row>
    <row r="27" spans="1:9" ht="14.4" thickBot="1" x14ac:dyDescent="0.3">
      <c r="A27" s="48">
        <f t="shared" si="3"/>
        <v>14</v>
      </c>
      <c r="B27" s="159" t="s">
        <v>147</v>
      </c>
      <c r="C27" s="178">
        <v>1</v>
      </c>
      <c r="D27" s="223"/>
      <c r="E27" s="27">
        <f t="shared" si="0"/>
        <v>0</v>
      </c>
      <c r="F27" s="29">
        <f t="shared" ref="F27:F29" si="5">C27*E27</f>
        <v>0</v>
      </c>
      <c r="G27" s="181"/>
      <c r="H27" s="181">
        <f t="shared" si="1"/>
        <v>0</v>
      </c>
      <c r="I27" s="182">
        <f t="shared" si="2"/>
        <v>0</v>
      </c>
    </row>
    <row r="28" spans="1:9" ht="14.4" thickBot="1" x14ac:dyDescent="0.3">
      <c r="A28" s="48">
        <f t="shared" si="3"/>
        <v>15</v>
      </c>
      <c r="B28" s="159" t="s">
        <v>148</v>
      </c>
      <c r="C28" s="178">
        <v>1</v>
      </c>
      <c r="D28" s="223"/>
      <c r="E28" s="27">
        <f t="shared" si="0"/>
        <v>0</v>
      </c>
      <c r="F28" s="29">
        <f t="shared" si="5"/>
        <v>0</v>
      </c>
      <c r="G28" s="181"/>
      <c r="H28" s="181">
        <f t="shared" si="1"/>
        <v>0</v>
      </c>
      <c r="I28" s="182">
        <f t="shared" si="2"/>
        <v>0</v>
      </c>
    </row>
    <row r="29" spans="1:9" ht="14.4" thickBot="1" x14ac:dyDescent="0.3">
      <c r="A29" s="48">
        <f t="shared" si="3"/>
        <v>16</v>
      </c>
      <c r="B29" s="159" t="s">
        <v>149</v>
      </c>
      <c r="C29" s="178">
        <v>1</v>
      </c>
      <c r="D29" s="223"/>
      <c r="E29" s="27">
        <f t="shared" si="0"/>
        <v>0</v>
      </c>
      <c r="F29" s="29">
        <f t="shared" si="5"/>
        <v>0</v>
      </c>
      <c r="G29" s="181"/>
      <c r="H29" s="181">
        <f t="shared" si="1"/>
        <v>0</v>
      </c>
      <c r="I29" s="182">
        <f t="shared" si="2"/>
        <v>0</v>
      </c>
    </row>
    <row r="30" spans="1:9" s="1" customFormat="1" ht="14.4" thickBot="1" x14ac:dyDescent="0.3">
      <c r="A30" s="50"/>
      <c r="B30" s="22" t="s">
        <v>105</v>
      </c>
      <c r="C30" s="161">
        <f>SUM(C14:C29)</f>
        <v>152</v>
      </c>
      <c r="D30" s="180"/>
      <c r="E30" s="23"/>
      <c r="F30" s="24">
        <f>SUM(F14:F29)</f>
        <v>0</v>
      </c>
      <c r="G30" s="189"/>
      <c r="H30" s="189"/>
      <c r="I30" s="190">
        <f>SUM(I14:I29)</f>
        <v>0</v>
      </c>
    </row>
    <row r="31" spans="1:9" s="1" customFormat="1" ht="26.1" customHeight="1" thickBot="1" x14ac:dyDescent="0.3">
      <c r="A31" s="140"/>
      <c r="B31" s="361" t="s">
        <v>125</v>
      </c>
      <c r="C31" s="361"/>
      <c r="D31" s="361"/>
      <c r="E31" s="362"/>
      <c r="F31" s="148">
        <f>+((F30*E32)+(I30*H32))*5</f>
        <v>0</v>
      </c>
      <c r="G31" s="191" t="s">
        <v>106</v>
      </c>
      <c r="H31" s="189"/>
      <c r="I31" s="192"/>
    </row>
    <row r="32" spans="1:9" s="139" customFormat="1" ht="36" customHeight="1" thickBot="1" x14ac:dyDescent="0.3">
      <c r="A32" s="353" t="s">
        <v>98</v>
      </c>
      <c r="B32" s="354"/>
      <c r="C32" s="354"/>
      <c r="D32" s="141" t="s">
        <v>99</v>
      </c>
      <c r="E32" s="142">
        <v>1</v>
      </c>
      <c r="F32" s="143"/>
      <c r="G32" s="193" t="s">
        <v>100</v>
      </c>
      <c r="H32" s="194"/>
      <c r="I32" s="195"/>
    </row>
    <row r="33" spans="1:9" ht="14.4" thickBot="1" x14ac:dyDescent="0.3">
      <c r="A33" s="58"/>
      <c r="B33" s="59"/>
      <c r="C33" s="59"/>
      <c r="D33" s="59"/>
      <c r="E33" s="59"/>
      <c r="F33" s="59"/>
      <c r="G33" s="59"/>
      <c r="H33" s="59"/>
      <c r="I33" s="60"/>
    </row>
    <row r="34" spans="1:9" ht="14.4" thickTop="1" x14ac:dyDescent="0.25"/>
  </sheetData>
  <sheetProtection algorithmName="SHA-512" hashValue="BzdfBpSu0rCvxqMTn7+TpVtUwI/A2QOMFVZOJVplpeuUkYcL9qKn52LhBnaYK9k0RgbHbsRaU+fuVAxRiZu7BQ==" saltValue="+QK1u4G2Q6JXlx0ri2w0WQ==" spinCount="100000" sheet="1" objects="1" scenarios="1" selectLockedCells="1"/>
  <mergeCells count="11">
    <mergeCell ref="D11:E11"/>
    <mergeCell ref="C1:H3"/>
    <mergeCell ref="C4:H4"/>
    <mergeCell ref="C7:H7"/>
    <mergeCell ref="C8:H8"/>
    <mergeCell ref="C9:H9"/>
    <mergeCell ref="A12:C12"/>
    <mergeCell ref="D12:F12"/>
    <mergeCell ref="G12:I12"/>
    <mergeCell ref="B31:E31"/>
    <mergeCell ref="A32:C32"/>
  </mergeCells>
  <printOptions horizontalCentered="1"/>
  <pageMargins left="0.70866141732283472" right="0.70866141732283472" top="0.74803149606299213" bottom="0.74803149606299213" header="0.31496062992125984" footer="0.31496062992125984"/>
  <pageSetup paperSize="9" scale="56" orientation="portrait" horizontalDpi="4294967295" verticalDpi="4294967295" r:id="rId1"/>
  <headerFooter>
    <oddFooter>&amp;L&amp;D&amp;C&amp;P of &amp;N&amp;R&amp;A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I51"/>
  <sheetViews>
    <sheetView zoomScale="87" zoomScaleNormal="87" workbookViewId="0">
      <selection activeCell="D11" sqref="D11:E11"/>
    </sheetView>
  </sheetViews>
  <sheetFormatPr defaultColWidth="9.109375" defaultRowHeight="13.8" x14ac:dyDescent="0.25"/>
  <cols>
    <col min="1" max="1" width="7" style="2" customWidth="1"/>
    <col min="2" max="2" width="41.109375" style="2" customWidth="1"/>
    <col min="3" max="3" width="14.88671875" style="2" customWidth="1"/>
    <col min="4" max="5" width="13.88671875" style="2" customWidth="1"/>
    <col min="6" max="6" width="18.5546875" style="2" customWidth="1"/>
    <col min="7" max="7" width="15.88671875" style="2" customWidth="1"/>
    <col min="8" max="8" width="12.5546875" style="2" customWidth="1"/>
    <col min="9" max="9" width="19" style="2" customWidth="1"/>
    <col min="10" max="16384" width="9.109375" style="2"/>
  </cols>
  <sheetData>
    <row r="1" spans="1:9" ht="14.4" thickTop="1" x14ac:dyDescent="0.25">
      <c r="A1" s="42"/>
      <c r="B1" s="43"/>
      <c r="C1" s="336" t="s">
        <v>44</v>
      </c>
      <c r="D1" s="336"/>
      <c r="E1" s="336"/>
      <c r="F1" s="336"/>
      <c r="G1" s="336"/>
      <c r="H1" s="336"/>
      <c r="I1" s="44"/>
    </row>
    <row r="2" spans="1:9" x14ac:dyDescent="0.25">
      <c r="A2" s="45"/>
      <c r="B2" s="13"/>
      <c r="C2" s="365"/>
      <c r="D2" s="365"/>
      <c r="E2" s="365"/>
      <c r="F2" s="365"/>
      <c r="G2" s="365"/>
      <c r="H2" s="365"/>
      <c r="I2" s="46"/>
    </row>
    <row r="3" spans="1:9" x14ac:dyDescent="0.25">
      <c r="A3" s="45"/>
      <c r="B3" s="13"/>
      <c r="C3" s="365"/>
      <c r="D3" s="365"/>
      <c r="E3" s="365"/>
      <c r="F3" s="365"/>
      <c r="G3" s="365"/>
      <c r="H3" s="365"/>
      <c r="I3" s="46"/>
    </row>
    <row r="4" spans="1:9" ht="21.75" customHeight="1" x14ac:dyDescent="0.4">
      <c r="A4" s="45"/>
      <c r="B4" s="13"/>
      <c r="C4" s="339" t="s">
        <v>45</v>
      </c>
      <c r="D4" s="339"/>
      <c r="E4" s="339"/>
      <c r="F4" s="339"/>
      <c r="G4" s="339"/>
      <c r="H4" s="339"/>
      <c r="I4" s="46"/>
    </row>
    <row r="5" spans="1:9" ht="14.25" customHeight="1" x14ac:dyDescent="0.25">
      <c r="A5" s="45"/>
      <c r="B5" s="13"/>
      <c r="C5" s="41"/>
      <c r="D5" s="41"/>
      <c r="E5" s="41"/>
      <c r="F5" s="41"/>
      <c r="G5" s="41"/>
      <c r="H5" s="41"/>
      <c r="I5" s="46"/>
    </row>
    <row r="6" spans="1:9" ht="14.25" customHeight="1" x14ac:dyDescent="0.25">
      <c r="A6" s="45"/>
      <c r="B6" s="13"/>
      <c r="C6" s="41"/>
      <c r="D6" s="41"/>
      <c r="E6" s="41"/>
      <c r="F6" s="41"/>
      <c r="G6" s="41"/>
      <c r="H6" s="41"/>
      <c r="I6" s="46"/>
    </row>
    <row r="7" spans="1:9" ht="22.5" customHeight="1" x14ac:dyDescent="0.25">
      <c r="A7" s="47" t="s">
        <v>8</v>
      </c>
      <c r="B7" s="19"/>
      <c r="C7" s="368" t="str">
        <f>'COVER SHEET'!$E17</f>
        <v>UMALUSI (T0004)</v>
      </c>
      <c r="D7" s="368"/>
      <c r="E7" s="368"/>
      <c r="F7" s="368"/>
      <c r="G7" s="368"/>
      <c r="H7" s="368"/>
      <c r="I7" s="46"/>
    </row>
    <row r="8" spans="1:9" ht="51.9" customHeight="1" x14ac:dyDescent="0.25">
      <c r="A8" s="47" t="s">
        <v>9</v>
      </c>
      <c r="B8" s="19"/>
      <c r="C8" s="369" t="str">
        <f>'COVER SHEET'!$E19</f>
        <v>APPOINTMENT OF A SERVICE PROVIDER TO PROVIDE TRAVEL MANAGEMENT AND RELATED SERVICES FOR UMALUSI FOR A PERIOD OF FIVE (5) YEARS</v>
      </c>
      <c r="D8" s="369"/>
      <c r="E8" s="369"/>
      <c r="F8" s="369"/>
      <c r="G8" s="369"/>
      <c r="H8" s="369"/>
      <c r="I8" s="46"/>
    </row>
    <row r="9" spans="1:9" ht="29.25" customHeight="1" x14ac:dyDescent="0.3">
      <c r="A9" s="47" t="s">
        <v>2</v>
      </c>
      <c r="B9" s="19"/>
      <c r="C9" s="370">
        <f>'COVER SHEET'!$E21</f>
        <v>0</v>
      </c>
      <c r="D9" s="370"/>
      <c r="E9" s="370"/>
      <c r="F9" s="370"/>
      <c r="G9" s="370"/>
      <c r="H9" s="370"/>
      <c r="I9" s="46"/>
    </row>
    <row r="10" spans="1:9" ht="29.25" customHeight="1" x14ac:dyDescent="0.25">
      <c r="A10" s="47"/>
      <c r="B10" s="19"/>
      <c r="C10" s="20"/>
      <c r="D10" s="20"/>
      <c r="E10" s="20"/>
      <c r="F10" s="20"/>
      <c r="G10" s="20"/>
      <c r="H10" s="20"/>
      <c r="I10" s="46"/>
    </row>
    <row r="11" spans="1:9" ht="29.25" customHeight="1" thickBot="1" x14ac:dyDescent="0.45">
      <c r="A11" s="47" t="s">
        <v>30</v>
      </c>
      <c r="B11" s="19"/>
      <c r="C11" s="20"/>
      <c r="D11" s="339"/>
      <c r="E11" s="339"/>
      <c r="F11" s="20"/>
      <c r="G11" s="20"/>
      <c r="H11" s="20"/>
      <c r="I11" s="46"/>
    </row>
    <row r="12" spans="1:9" ht="14.4" thickBot="1" x14ac:dyDescent="0.3">
      <c r="A12" s="358"/>
      <c r="B12" s="359"/>
      <c r="C12" s="360"/>
      <c r="D12" s="348" t="s">
        <v>28</v>
      </c>
      <c r="E12" s="349"/>
      <c r="F12" s="350"/>
      <c r="G12" s="351" t="s">
        <v>29</v>
      </c>
      <c r="H12" s="351"/>
      <c r="I12" s="352"/>
    </row>
    <row r="13" spans="1:9" s="138" customFormat="1" ht="42" thickBot="1" x14ac:dyDescent="0.3">
      <c r="A13" s="133" t="s">
        <v>21</v>
      </c>
      <c r="B13" s="134" t="s">
        <v>24</v>
      </c>
      <c r="C13" s="135" t="s">
        <v>104</v>
      </c>
      <c r="D13" s="135" t="s">
        <v>23</v>
      </c>
      <c r="E13" s="135" t="s">
        <v>26</v>
      </c>
      <c r="F13" s="135" t="s">
        <v>27</v>
      </c>
      <c r="G13" s="135" t="s">
        <v>23</v>
      </c>
      <c r="H13" s="136" t="s">
        <v>26</v>
      </c>
      <c r="I13" s="137" t="s">
        <v>27</v>
      </c>
    </row>
    <row r="14" spans="1:9" ht="14.4" thickBot="1" x14ac:dyDescent="0.3">
      <c r="A14" s="48">
        <v>1</v>
      </c>
      <c r="B14" s="159" t="s">
        <v>108</v>
      </c>
      <c r="C14" s="160"/>
      <c r="D14" s="104"/>
      <c r="E14" s="27">
        <f>D14*1.15</f>
        <v>0</v>
      </c>
      <c r="F14" s="29">
        <f>E14*C14</f>
        <v>0</v>
      </c>
      <c r="G14" s="104"/>
      <c r="H14" s="27">
        <f>G14*1.15</f>
        <v>0</v>
      </c>
      <c r="I14" s="49">
        <f>H14*C14</f>
        <v>0</v>
      </c>
    </row>
    <row r="15" spans="1:9" ht="14.4" thickBot="1" x14ac:dyDescent="0.3">
      <c r="A15" s="48">
        <v>2</v>
      </c>
      <c r="B15" s="159" t="s">
        <v>109</v>
      </c>
      <c r="C15" s="160"/>
      <c r="D15" s="104"/>
      <c r="E15" s="27">
        <f>D15*1.15</f>
        <v>0</v>
      </c>
      <c r="F15" s="29">
        <f t="shared" ref="F15:F24" si="0">E15*C15</f>
        <v>0</v>
      </c>
      <c r="G15" s="104"/>
      <c r="H15" s="27">
        <f t="shared" ref="H15:H24" si="1">G15*1.15</f>
        <v>0</v>
      </c>
      <c r="I15" s="49">
        <f t="shared" ref="I15:I24" si="2">H15*C15</f>
        <v>0</v>
      </c>
    </row>
    <row r="16" spans="1:9" ht="14.4" thickBot="1" x14ac:dyDescent="0.3">
      <c r="A16" s="48">
        <v>3</v>
      </c>
      <c r="B16" s="159" t="s">
        <v>111</v>
      </c>
      <c r="C16" s="160"/>
      <c r="D16" s="162"/>
      <c r="E16" s="27">
        <f t="shared" ref="E16:E24" si="3">D16*1.15</f>
        <v>0</v>
      </c>
      <c r="F16" s="29">
        <f t="shared" si="0"/>
        <v>0</v>
      </c>
      <c r="G16" s="162"/>
      <c r="H16" s="27">
        <f t="shared" si="1"/>
        <v>0</v>
      </c>
      <c r="I16" s="49">
        <f t="shared" si="2"/>
        <v>0</v>
      </c>
    </row>
    <row r="17" spans="1:9" ht="14.4" thickBot="1" x14ac:dyDescent="0.3">
      <c r="A17" s="48">
        <v>4</v>
      </c>
      <c r="B17" s="159" t="s">
        <v>110</v>
      </c>
      <c r="C17" s="160"/>
      <c r="D17" s="104"/>
      <c r="E17" s="27">
        <f t="shared" si="3"/>
        <v>0</v>
      </c>
      <c r="F17" s="29">
        <f t="shared" si="0"/>
        <v>0</v>
      </c>
      <c r="G17" s="104"/>
      <c r="H17" s="27">
        <f t="shared" si="1"/>
        <v>0</v>
      </c>
      <c r="I17" s="49">
        <f t="shared" si="2"/>
        <v>0</v>
      </c>
    </row>
    <row r="18" spans="1:9" ht="14.4" thickBot="1" x14ac:dyDescent="0.3">
      <c r="A18" s="48">
        <v>5</v>
      </c>
      <c r="B18" s="159" t="s">
        <v>112</v>
      </c>
      <c r="C18" s="160"/>
      <c r="D18" s="104"/>
      <c r="E18" s="27">
        <f t="shared" si="3"/>
        <v>0</v>
      </c>
      <c r="F18" s="29">
        <f t="shared" si="0"/>
        <v>0</v>
      </c>
      <c r="G18" s="104"/>
      <c r="H18" s="27">
        <f t="shared" si="1"/>
        <v>0</v>
      </c>
      <c r="I18" s="49">
        <f t="shared" si="2"/>
        <v>0</v>
      </c>
    </row>
    <row r="19" spans="1:9" ht="14.4" thickBot="1" x14ac:dyDescent="0.3">
      <c r="A19" s="48">
        <v>6</v>
      </c>
      <c r="B19" s="159" t="s">
        <v>122</v>
      </c>
      <c r="C19" s="160"/>
      <c r="D19" s="162"/>
      <c r="E19" s="27">
        <f t="shared" si="3"/>
        <v>0</v>
      </c>
      <c r="F19" s="29">
        <f t="shared" si="0"/>
        <v>0</v>
      </c>
      <c r="G19" s="162"/>
      <c r="H19" s="27">
        <f t="shared" si="1"/>
        <v>0</v>
      </c>
      <c r="I19" s="49">
        <f t="shared" si="2"/>
        <v>0</v>
      </c>
    </row>
    <row r="20" spans="1:9" ht="14.4" thickBot="1" x14ac:dyDescent="0.3">
      <c r="A20" s="48">
        <v>7</v>
      </c>
      <c r="B20" s="159" t="s">
        <v>113</v>
      </c>
      <c r="C20" s="160"/>
      <c r="D20" s="104"/>
      <c r="E20" s="27">
        <f t="shared" si="3"/>
        <v>0</v>
      </c>
      <c r="F20" s="29">
        <f t="shared" si="0"/>
        <v>0</v>
      </c>
      <c r="G20" s="104"/>
      <c r="H20" s="27">
        <f t="shared" si="1"/>
        <v>0</v>
      </c>
      <c r="I20" s="49">
        <f t="shared" si="2"/>
        <v>0</v>
      </c>
    </row>
    <row r="21" spans="1:9" ht="14.4" thickBot="1" x14ac:dyDescent="0.3">
      <c r="A21" s="48">
        <v>8</v>
      </c>
      <c r="B21" s="159" t="s">
        <v>123</v>
      </c>
      <c r="C21" s="160"/>
      <c r="D21" s="162"/>
      <c r="E21" s="27">
        <f t="shared" si="3"/>
        <v>0</v>
      </c>
      <c r="F21" s="29">
        <f t="shared" si="0"/>
        <v>0</v>
      </c>
      <c r="G21" s="162"/>
      <c r="H21" s="27">
        <f t="shared" si="1"/>
        <v>0</v>
      </c>
      <c r="I21" s="49">
        <f t="shared" si="2"/>
        <v>0</v>
      </c>
    </row>
    <row r="22" spans="1:9" ht="14.4" thickBot="1" x14ac:dyDescent="0.3">
      <c r="A22" s="48">
        <v>9</v>
      </c>
      <c r="B22" s="159" t="s">
        <v>116</v>
      </c>
      <c r="C22" s="160"/>
      <c r="D22" s="162"/>
      <c r="E22" s="27">
        <f t="shared" si="3"/>
        <v>0</v>
      </c>
      <c r="F22" s="29">
        <f t="shared" si="0"/>
        <v>0</v>
      </c>
      <c r="G22" s="162"/>
      <c r="H22" s="27">
        <f t="shared" si="1"/>
        <v>0</v>
      </c>
      <c r="I22" s="49">
        <f t="shared" si="2"/>
        <v>0</v>
      </c>
    </row>
    <row r="23" spans="1:9" ht="14.4" thickBot="1" x14ac:dyDescent="0.3">
      <c r="A23" s="48">
        <v>10</v>
      </c>
      <c r="B23" s="159" t="s">
        <v>114</v>
      </c>
      <c r="C23" s="160"/>
      <c r="D23" s="104"/>
      <c r="E23" s="27">
        <f t="shared" si="3"/>
        <v>0</v>
      </c>
      <c r="F23" s="29">
        <f t="shared" si="0"/>
        <v>0</v>
      </c>
      <c r="G23" s="104"/>
      <c r="H23" s="27">
        <f t="shared" si="1"/>
        <v>0</v>
      </c>
      <c r="I23" s="49">
        <f t="shared" si="2"/>
        <v>0</v>
      </c>
    </row>
    <row r="24" spans="1:9" ht="14.4" thickBot="1" x14ac:dyDescent="0.3">
      <c r="A24" s="48">
        <v>11</v>
      </c>
      <c r="B24" s="159" t="s">
        <v>115</v>
      </c>
      <c r="C24" s="160"/>
      <c r="D24" s="104"/>
      <c r="E24" s="27">
        <f t="shared" si="3"/>
        <v>0</v>
      </c>
      <c r="F24" s="29">
        <f t="shared" si="0"/>
        <v>0</v>
      </c>
      <c r="G24" s="104"/>
      <c r="H24" s="27">
        <f t="shared" si="1"/>
        <v>0</v>
      </c>
      <c r="I24" s="49">
        <f t="shared" si="2"/>
        <v>0</v>
      </c>
    </row>
    <row r="25" spans="1:9" s="1" customFormat="1" ht="14.4" thickBot="1" x14ac:dyDescent="0.3">
      <c r="A25" s="50"/>
      <c r="B25" s="22" t="s">
        <v>105</v>
      </c>
      <c r="C25" s="161">
        <f>SUM(C14:C24)</f>
        <v>0</v>
      </c>
      <c r="D25" s="23"/>
      <c r="E25" s="23"/>
      <c r="F25" s="24">
        <f>SUM(F14:F24)</f>
        <v>0</v>
      </c>
      <c r="G25" s="28"/>
      <c r="H25" s="23"/>
      <c r="I25" s="51">
        <f>SUM(I14:I24)</f>
        <v>0</v>
      </c>
    </row>
    <row r="26" spans="1:9" s="149" customFormat="1" ht="27" customHeight="1" thickBot="1" x14ac:dyDescent="0.3">
      <c r="A26" s="147"/>
      <c r="B26" s="361" t="s">
        <v>125</v>
      </c>
      <c r="C26" s="361"/>
      <c r="D26" s="361"/>
      <c r="E26" s="362"/>
      <c r="F26" s="148" t="e">
        <f>+((F25*E27)+(I25*H27))*5</f>
        <v>#DIV/0!</v>
      </c>
      <c r="G26" s="373" t="s">
        <v>106</v>
      </c>
      <c r="H26" s="374"/>
      <c r="I26" s="374"/>
    </row>
    <row r="27" spans="1:9" s="139" customFormat="1" ht="36" customHeight="1" thickBot="1" x14ac:dyDescent="0.3">
      <c r="A27" s="353" t="s">
        <v>98</v>
      </c>
      <c r="B27" s="354"/>
      <c r="C27" s="354"/>
      <c r="D27" s="141" t="s">
        <v>99</v>
      </c>
      <c r="E27" s="142" t="e">
        <f>+F25/($F$25+$I$25)</f>
        <v>#DIV/0!</v>
      </c>
      <c r="F27" s="143"/>
      <c r="G27" s="141" t="s">
        <v>100</v>
      </c>
      <c r="H27" s="142" t="e">
        <f>+I25/($F$25+$I$25)</f>
        <v>#DIV/0!</v>
      </c>
      <c r="I27" s="144"/>
    </row>
    <row r="28" spans="1:9" ht="14.4" thickBot="1" x14ac:dyDescent="0.3">
      <c r="A28" s="45"/>
      <c r="B28" s="13"/>
      <c r="C28" s="13"/>
      <c r="D28" s="13"/>
      <c r="E28" s="13"/>
      <c r="F28" s="13"/>
      <c r="G28" s="13"/>
      <c r="H28" s="13"/>
      <c r="I28" s="46"/>
    </row>
    <row r="29" spans="1:9" s="130" customFormat="1" ht="41.4" customHeight="1" thickBot="1" x14ac:dyDescent="0.3">
      <c r="A29" s="133" t="s">
        <v>21</v>
      </c>
      <c r="B29" s="134" t="s">
        <v>24</v>
      </c>
      <c r="C29" s="135" t="s">
        <v>104</v>
      </c>
      <c r="D29" s="131"/>
      <c r="E29" s="131"/>
      <c r="F29" s="164"/>
      <c r="G29" s="131"/>
      <c r="H29" s="131"/>
      <c r="I29" s="46"/>
    </row>
    <row r="30" spans="1:9" s="130" customFormat="1" x14ac:dyDescent="0.25">
      <c r="A30" s="151">
        <v>1</v>
      </c>
      <c r="B30" s="146"/>
      <c r="C30" s="146"/>
      <c r="D30" s="131"/>
      <c r="E30" s="131"/>
      <c r="F30" s="131"/>
      <c r="G30" s="131"/>
      <c r="H30" s="131"/>
      <c r="I30" s="46"/>
    </row>
    <row r="31" spans="1:9" s="130" customFormat="1" x14ac:dyDescent="0.25">
      <c r="A31" s="151">
        <v>2</v>
      </c>
      <c r="B31" s="146"/>
      <c r="C31" s="146"/>
      <c r="D31" s="131"/>
      <c r="E31" s="131"/>
      <c r="F31" s="131"/>
      <c r="G31" s="131"/>
      <c r="H31" s="131"/>
      <c r="I31" s="46"/>
    </row>
    <row r="32" spans="1:9" s="130" customFormat="1" x14ac:dyDescent="0.25">
      <c r="A32" s="151">
        <v>3</v>
      </c>
      <c r="B32" s="146"/>
      <c r="C32" s="146"/>
      <c r="D32" s="131"/>
      <c r="E32" s="131"/>
      <c r="F32" s="131"/>
      <c r="G32" s="131"/>
      <c r="H32" s="131"/>
      <c r="I32" s="46"/>
    </row>
    <row r="33" spans="1:9" ht="29.25" customHeight="1" thickBot="1" x14ac:dyDescent="0.45">
      <c r="A33" s="371" t="s">
        <v>31</v>
      </c>
      <c r="B33" s="372"/>
      <c r="C33" s="20"/>
      <c r="D33" s="339"/>
      <c r="E33" s="339"/>
      <c r="F33" s="20"/>
      <c r="G33" s="20"/>
      <c r="H33" s="20"/>
      <c r="I33" s="46"/>
    </row>
    <row r="34" spans="1:9" ht="28.2" thickBot="1" x14ac:dyDescent="0.3">
      <c r="A34" s="52" t="s">
        <v>7</v>
      </c>
      <c r="B34" s="37" t="s">
        <v>0</v>
      </c>
      <c r="C34" s="32" t="s">
        <v>6</v>
      </c>
      <c r="D34" s="340" t="s">
        <v>32</v>
      </c>
      <c r="E34" s="340"/>
      <c r="F34" s="340"/>
      <c r="G34" s="340"/>
      <c r="H34" s="340"/>
      <c r="I34" s="341"/>
    </row>
    <row r="35" spans="1:9" ht="43.5" customHeight="1" thickBot="1" x14ac:dyDescent="0.3">
      <c r="A35" s="53">
        <v>1</v>
      </c>
      <c r="B35" s="36" t="s">
        <v>38</v>
      </c>
      <c r="C35" s="163"/>
      <c r="D35" s="366"/>
      <c r="E35" s="366"/>
      <c r="F35" s="366"/>
      <c r="G35" s="366"/>
      <c r="H35" s="366"/>
      <c r="I35" s="367"/>
    </row>
    <row r="36" spans="1:9" x14ac:dyDescent="0.25">
      <c r="A36" s="45"/>
      <c r="B36" s="13"/>
      <c r="C36" s="13"/>
      <c r="D36" s="13"/>
      <c r="E36" s="13"/>
      <c r="F36" s="13"/>
      <c r="G36" s="13"/>
      <c r="H36" s="13"/>
      <c r="I36" s="46"/>
    </row>
    <row r="37" spans="1:9" x14ac:dyDescent="0.25">
      <c r="A37" s="45"/>
      <c r="B37" s="13"/>
      <c r="C37" s="13"/>
      <c r="D37" s="13"/>
      <c r="E37" s="13"/>
      <c r="F37" s="13"/>
      <c r="G37" s="13"/>
      <c r="H37" s="13"/>
      <c r="I37" s="46"/>
    </row>
    <row r="38" spans="1:9" ht="17.25" customHeight="1" x14ac:dyDescent="0.25">
      <c r="A38" s="363" t="s">
        <v>33</v>
      </c>
      <c r="B38" s="364"/>
      <c r="C38" s="13"/>
      <c r="D38" s="13"/>
      <c r="E38" s="13"/>
      <c r="F38" s="13"/>
      <c r="G38" s="13"/>
      <c r="H38" s="13"/>
      <c r="I38" s="46"/>
    </row>
    <row r="39" spans="1:9" ht="21" customHeight="1" x14ac:dyDescent="0.25">
      <c r="A39" s="344" t="s">
        <v>34</v>
      </c>
      <c r="B39" s="345"/>
      <c r="C39" s="345"/>
      <c r="D39" s="345"/>
      <c r="E39" s="345"/>
      <c r="F39" s="345"/>
      <c r="G39" s="345"/>
      <c r="H39" s="345"/>
      <c r="I39" s="346"/>
    </row>
    <row r="40" spans="1:9" ht="14.4" thickBot="1" x14ac:dyDescent="0.3">
      <c r="A40" s="45"/>
      <c r="B40" s="13"/>
      <c r="C40" s="13"/>
      <c r="D40" s="13"/>
      <c r="E40" s="13"/>
      <c r="F40" s="13"/>
      <c r="G40" s="13"/>
      <c r="H40" s="13"/>
      <c r="I40" s="46"/>
    </row>
    <row r="41" spans="1:9" ht="43.5" customHeight="1" thickBot="1" x14ac:dyDescent="0.3">
      <c r="A41" s="52" t="s">
        <v>7</v>
      </c>
      <c r="B41" s="37" t="s">
        <v>35</v>
      </c>
      <c r="C41" s="32" t="s">
        <v>36</v>
      </c>
      <c r="D41" s="340" t="s">
        <v>37</v>
      </c>
      <c r="E41" s="340"/>
      <c r="F41" s="340"/>
      <c r="G41" s="13"/>
      <c r="H41" s="13"/>
      <c r="I41" s="46"/>
    </row>
    <row r="42" spans="1:9" ht="25.5" customHeight="1" x14ac:dyDescent="0.25">
      <c r="A42" s="54">
        <v>1</v>
      </c>
      <c r="B42" s="114" t="s">
        <v>39</v>
      </c>
      <c r="C42" s="111">
        <v>0.5</v>
      </c>
      <c r="D42" s="347"/>
      <c r="E42" s="347"/>
      <c r="F42" s="347"/>
      <c r="G42" s="13"/>
      <c r="H42" s="13"/>
      <c r="I42" s="46"/>
    </row>
    <row r="43" spans="1:9" ht="25.5" customHeight="1" x14ac:dyDescent="0.25">
      <c r="A43" s="55">
        <v>2</v>
      </c>
      <c r="B43" s="115" t="s">
        <v>40</v>
      </c>
      <c r="C43" s="112">
        <v>0.3</v>
      </c>
      <c r="D43" s="331"/>
      <c r="E43" s="331"/>
      <c r="F43" s="331"/>
      <c r="G43" s="13"/>
      <c r="H43" s="13"/>
      <c r="I43" s="46"/>
    </row>
    <row r="44" spans="1:9" ht="25.5" customHeight="1" x14ac:dyDescent="0.25">
      <c r="A44" s="55">
        <v>3</v>
      </c>
      <c r="B44" s="115" t="s">
        <v>5</v>
      </c>
      <c r="C44" s="112">
        <v>0.2</v>
      </c>
      <c r="D44" s="331"/>
      <c r="E44" s="331"/>
      <c r="F44" s="331"/>
      <c r="G44" s="13"/>
      <c r="H44" s="13"/>
      <c r="I44" s="46"/>
    </row>
    <row r="45" spans="1:9" ht="25.5" customHeight="1" x14ac:dyDescent="0.25">
      <c r="A45" s="55">
        <v>4</v>
      </c>
      <c r="B45" s="115" t="s">
        <v>41</v>
      </c>
      <c r="C45" s="112">
        <v>0</v>
      </c>
      <c r="D45" s="331"/>
      <c r="E45" s="331"/>
      <c r="F45" s="331"/>
      <c r="G45" s="13"/>
      <c r="H45" s="13"/>
      <c r="I45" s="46"/>
    </row>
    <row r="46" spans="1:9" ht="25.5" customHeight="1" x14ac:dyDescent="0.25">
      <c r="A46" s="55">
        <v>5</v>
      </c>
      <c r="B46" s="115" t="s">
        <v>25</v>
      </c>
      <c r="C46" s="112">
        <v>0</v>
      </c>
      <c r="D46" s="331"/>
      <c r="E46" s="331"/>
      <c r="F46" s="331"/>
      <c r="G46" s="13"/>
      <c r="H46" s="13"/>
      <c r="I46" s="46"/>
    </row>
    <row r="47" spans="1:9" ht="25.5" customHeight="1" thickBot="1" x14ac:dyDescent="0.3">
      <c r="A47" s="56">
        <v>6</v>
      </c>
      <c r="B47" s="115" t="s">
        <v>25</v>
      </c>
      <c r="C47" s="113">
        <v>0</v>
      </c>
      <c r="D47" s="332"/>
      <c r="E47" s="332"/>
      <c r="F47" s="332"/>
      <c r="G47" s="13"/>
      <c r="H47" s="13"/>
      <c r="I47" s="46"/>
    </row>
    <row r="48" spans="1:9" ht="14.4" thickBot="1" x14ac:dyDescent="0.3">
      <c r="A48" s="57"/>
      <c r="B48" s="34"/>
      <c r="C48" s="38">
        <f>SUM(C42:C47)</f>
        <v>1</v>
      </c>
      <c r="D48" s="333"/>
      <c r="E48" s="334"/>
      <c r="F48" s="335"/>
      <c r="G48" s="13"/>
      <c r="H48" s="13"/>
      <c r="I48" s="46"/>
    </row>
    <row r="49" spans="1:9" x14ac:dyDescent="0.25">
      <c r="A49" s="45"/>
      <c r="B49" s="13"/>
      <c r="C49" s="13"/>
      <c r="D49" s="13"/>
      <c r="E49" s="13"/>
      <c r="F49" s="13"/>
      <c r="G49" s="13"/>
      <c r="H49" s="13"/>
      <c r="I49" s="46"/>
    </row>
    <row r="50" spans="1:9" ht="14.4" thickBot="1" x14ac:dyDescent="0.3">
      <c r="A50" s="58"/>
      <c r="B50" s="59"/>
      <c r="C50" s="59"/>
      <c r="D50" s="59"/>
      <c r="E50" s="59"/>
      <c r="F50" s="59"/>
      <c r="G50" s="59"/>
      <c r="H50" s="59"/>
      <c r="I50" s="60"/>
    </row>
    <row r="51" spans="1:9" ht="14.4" thickTop="1" x14ac:dyDescent="0.25"/>
  </sheetData>
  <mergeCells count="26">
    <mergeCell ref="C1:H3"/>
    <mergeCell ref="C4:H4"/>
    <mergeCell ref="D33:E33"/>
    <mergeCell ref="D34:I34"/>
    <mergeCell ref="D35:I35"/>
    <mergeCell ref="D12:F12"/>
    <mergeCell ref="G12:I12"/>
    <mergeCell ref="C7:H7"/>
    <mergeCell ref="C8:H8"/>
    <mergeCell ref="C9:H9"/>
    <mergeCell ref="D11:E11"/>
    <mergeCell ref="A12:C12"/>
    <mergeCell ref="A27:C27"/>
    <mergeCell ref="A33:B33"/>
    <mergeCell ref="B26:E26"/>
    <mergeCell ref="G26:I26"/>
    <mergeCell ref="A38:B38"/>
    <mergeCell ref="D46:F46"/>
    <mergeCell ref="D47:F47"/>
    <mergeCell ref="D48:F48"/>
    <mergeCell ref="A39:I39"/>
    <mergeCell ref="D41:F41"/>
    <mergeCell ref="D42:F42"/>
    <mergeCell ref="D43:F43"/>
    <mergeCell ref="D44:F44"/>
    <mergeCell ref="D45:F45"/>
  </mergeCells>
  <printOptions horizontalCentered="1"/>
  <pageMargins left="0.70866141732283472" right="0.70866141732283472" top="0.74803149606299213" bottom="0.74803149606299213" header="0.31496062992125984" footer="0.31496062992125984"/>
  <pageSetup paperSize="9" scale="55" orientation="portrait" r:id="rId1"/>
  <headerFooter>
    <oddFooter>&amp;L&amp;D&amp;C&amp;P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96"/>
  <sheetViews>
    <sheetView zoomScaleNormal="100" zoomScaleSheetLayoutView="80" workbookViewId="0">
      <selection activeCell="D11" sqref="D11:E11"/>
    </sheetView>
  </sheetViews>
  <sheetFormatPr defaultColWidth="9.109375" defaultRowHeight="13.8" x14ac:dyDescent="0.25"/>
  <cols>
    <col min="1" max="1" width="4.109375" style="2" customWidth="1"/>
    <col min="2" max="2" width="7" style="2" customWidth="1"/>
    <col min="3" max="3" width="45" style="2" customWidth="1"/>
    <col min="4" max="4" width="14.88671875" style="2" customWidth="1"/>
    <col min="5" max="5" width="29.44140625" style="2" customWidth="1"/>
    <col min="6" max="6" width="31.109375" style="2" customWidth="1"/>
    <col min="7" max="16384" width="9.109375" style="2"/>
  </cols>
  <sheetData>
    <row r="1" spans="2:6" x14ac:dyDescent="0.25">
      <c r="B1" s="65"/>
      <c r="C1" s="66"/>
      <c r="D1" s="391" t="s">
        <v>51</v>
      </c>
      <c r="E1" s="391"/>
      <c r="F1" s="392"/>
    </row>
    <row r="2" spans="2:6" x14ac:dyDescent="0.25">
      <c r="B2" s="18"/>
      <c r="C2" s="13"/>
      <c r="D2" s="365"/>
      <c r="E2" s="365"/>
      <c r="F2" s="393"/>
    </row>
    <row r="3" spans="2:6" x14ac:dyDescent="0.25">
      <c r="B3" s="18"/>
      <c r="C3" s="13"/>
      <c r="D3" s="365"/>
      <c r="E3" s="365"/>
      <c r="F3" s="393"/>
    </row>
    <row r="4" spans="2:6" ht="21.75" customHeight="1" x14ac:dyDescent="0.4">
      <c r="B4" s="18"/>
      <c r="C4" s="13"/>
      <c r="D4" s="339" t="s">
        <v>43</v>
      </c>
      <c r="E4" s="339"/>
      <c r="F4" s="394"/>
    </row>
    <row r="5" spans="2:6" ht="14.25" customHeight="1" x14ac:dyDescent="0.25">
      <c r="B5" s="18"/>
      <c r="C5" s="13"/>
      <c r="D5" s="41"/>
      <c r="E5" s="41"/>
      <c r="F5" s="67"/>
    </row>
    <row r="6" spans="2:6" ht="14.25" customHeight="1" x14ac:dyDescent="0.25">
      <c r="B6" s="18"/>
      <c r="C6" s="13"/>
      <c r="D6" s="41"/>
      <c r="E6" s="41"/>
      <c r="F6" s="67"/>
    </row>
    <row r="7" spans="2:6" ht="22.5" customHeight="1" x14ac:dyDescent="0.25">
      <c r="B7" s="12" t="s">
        <v>8</v>
      </c>
      <c r="C7" s="19"/>
      <c r="D7" s="368" t="str">
        <f>'COVER SHEET'!$E17</f>
        <v>UMALUSI (T0004)</v>
      </c>
      <c r="E7" s="368"/>
      <c r="F7" s="395"/>
    </row>
    <row r="8" spans="2:6" ht="42.6" customHeight="1" x14ac:dyDescent="0.25">
      <c r="B8" s="12" t="s">
        <v>9</v>
      </c>
      <c r="C8" s="19"/>
      <c r="D8" s="369" t="str">
        <f>'COVER SHEET'!$E19</f>
        <v>APPOINTMENT OF A SERVICE PROVIDER TO PROVIDE TRAVEL MANAGEMENT AND RELATED SERVICES FOR UMALUSI FOR A PERIOD OF FIVE (5) YEARS</v>
      </c>
      <c r="E8" s="369"/>
      <c r="F8" s="396"/>
    </row>
    <row r="9" spans="2:6" ht="29.25" customHeight="1" x14ac:dyDescent="0.25">
      <c r="B9" s="12" t="s">
        <v>2</v>
      </c>
      <c r="C9" s="19"/>
      <c r="D9" s="397">
        <f>'COVER SHEET'!$E21</f>
        <v>0</v>
      </c>
      <c r="E9" s="397"/>
      <c r="F9" s="398"/>
    </row>
    <row r="10" spans="2:6" ht="29.25" customHeight="1" thickBot="1" x14ac:dyDescent="0.3">
      <c r="B10" s="12"/>
      <c r="C10" s="19"/>
      <c r="D10" s="20"/>
      <c r="E10" s="20"/>
      <c r="F10" s="68"/>
    </row>
    <row r="11" spans="2:6" ht="29.25" customHeight="1" thickBot="1" x14ac:dyDescent="0.3">
      <c r="B11" s="375" t="s">
        <v>68</v>
      </c>
      <c r="C11" s="376"/>
      <c r="D11" s="380">
        <f>'2. TRANSACTION FEE OFFSITE '!C25</f>
        <v>0</v>
      </c>
      <c r="E11" s="381"/>
      <c r="F11" s="14"/>
    </row>
    <row r="12" spans="2:6" ht="16.5" customHeight="1" x14ac:dyDescent="0.3">
      <c r="B12" s="69"/>
      <c r="C12" s="61"/>
      <c r="D12" s="382"/>
      <c r="E12" s="382"/>
      <c r="F12" s="70"/>
    </row>
    <row r="13" spans="2:6" ht="29.25" customHeight="1" thickBot="1" x14ac:dyDescent="0.45">
      <c r="B13" s="12" t="s">
        <v>53</v>
      </c>
      <c r="C13" s="19"/>
      <c r="D13" s="20"/>
      <c r="E13" s="62"/>
      <c r="F13" s="68"/>
    </row>
    <row r="14" spans="2:6" ht="14.4" thickBot="1" x14ac:dyDescent="0.3">
      <c r="B14" s="386"/>
      <c r="C14" s="359"/>
      <c r="D14" s="360"/>
      <c r="E14" s="37" t="s">
        <v>28</v>
      </c>
      <c r="F14" s="37" t="s">
        <v>29</v>
      </c>
    </row>
    <row r="15" spans="2:6" s="3" customFormat="1" ht="28.2" thickBot="1" x14ac:dyDescent="0.3">
      <c r="B15" s="31" t="s">
        <v>21</v>
      </c>
      <c r="C15" s="31" t="s">
        <v>24</v>
      </c>
      <c r="D15" s="32"/>
      <c r="E15" s="32" t="s">
        <v>77</v>
      </c>
      <c r="F15" s="32" t="s">
        <v>77</v>
      </c>
    </row>
    <row r="16" spans="2:6" s="3" customFormat="1" ht="14.4" thickBot="1" x14ac:dyDescent="0.3">
      <c r="B16" s="31"/>
      <c r="C16" s="76" t="s">
        <v>54</v>
      </c>
      <c r="D16" s="32" t="s">
        <v>55</v>
      </c>
      <c r="E16" s="32"/>
      <c r="F16" s="32"/>
    </row>
    <row r="17" spans="2:6" x14ac:dyDescent="0.25">
      <c r="B17" s="26">
        <v>1</v>
      </c>
      <c r="C17" s="16" t="s">
        <v>39</v>
      </c>
      <c r="D17" s="116"/>
      <c r="E17" s="117"/>
      <c r="F17" s="118"/>
    </row>
    <row r="18" spans="2:6" x14ac:dyDescent="0.25">
      <c r="B18" s="26"/>
      <c r="C18" s="16" t="s">
        <v>56</v>
      </c>
      <c r="D18" s="116"/>
      <c r="E18" s="119"/>
      <c r="F18" s="118"/>
    </row>
    <row r="19" spans="2:6" x14ac:dyDescent="0.25">
      <c r="B19" s="26"/>
      <c r="C19" s="16" t="s">
        <v>57</v>
      </c>
      <c r="D19" s="116"/>
      <c r="E19" s="119"/>
      <c r="F19" s="118"/>
    </row>
    <row r="20" spans="2:6" x14ac:dyDescent="0.25">
      <c r="B20" s="26"/>
      <c r="C20" s="16" t="s">
        <v>58</v>
      </c>
      <c r="D20" s="116"/>
      <c r="E20" s="119"/>
      <c r="F20" s="118"/>
    </row>
    <row r="21" spans="2:6" x14ac:dyDescent="0.25">
      <c r="B21" s="26"/>
      <c r="C21" s="16" t="s">
        <v>59</v>
      </c>
      <c r="D21" s="116"/>
      <c r="E21" s="119"/>
      <c r="F21" s="118"/>
    </row>
    <row r="22" spans="2:6" x14ac:dyDescent="0.25">
      <c r="B22" s="26"/>
      <c r="C22" s="16" t="s">
        <v>60</v>
      </c>
      <c r="D22" s="116"/>
      <c r="E22" s="119"/>
      <c r="F22" s="118"/>
    </row>
    <row r="23" spans="2:6" x14ac:dyDescent="0.25">
      <c r="B23" s="26"/>
      <c r="C23" s="16" t="s">
        <v>61</v>
      </c>
      <c r="D23" s="116"/>
      <c r="E23" s="119"/>
      <c r="F23" s="118"/>
    </row>
    <row r="24" spans="2:6" ht="33" customHeight="1" x14ac:dyDescent="0.25">
      <c r="B24" s="26"/>
      <c r="C24" s="16" t="s">
        <v>62</v>
      </c>
      <c r="D24" s="116"/>
      <c r="E24" s="119"/>
      <c r="F24" s="118"/>
    </row>
    <row r="25" spans="2:6" x14ac:dyDescent="0.25">
      <c r="B25" s="26"/>
      <c r="C25" s="16" t="s">
        <v>63</v>
      </c>
      <c r="D25" s="116"/>
      <c r="E25" s="119"/>
      <c r="F25" s="118"/>
    </row>
    <row r="26" spans="2:6" x14ac:dyDescent="0.25">
      <c r="B26" s="26"/>
      <c r="C26" s="16" t="s">
        <v>64</v>
      </c>
      <c r="D26" s="116"/>
      <c r="E26" s="119"/>
      <c r="F26" s="118"/>
    </row>
    <row r="27" spans="2:6" ht="27.6" x14ac:dyDescent="0.25">
      <c r="B27" s="26">
        <v>2</v>
      </c>
      <c r="C27" s="16" t="s">
        <v>65</v>
      </c>
      <c r="D27" s="116"/>
      <c r="E27" s="119"/>
      <c r="F27" s="118"/>
    </row>
    <row r="28" spans="2:6" ht="27.6" x14ac:dyDescent="0.25">
      <c r="B28" s="26">
        <v>3</v>
      </c>
      <c r="C28" s="16" t="s">
        <v>66</v>
      </c>
      <c r="D28" s="116"/>
      <c r="E28" s="119"/>
      <c r="F28" s="118"/>
    </row>
    <row r="29" spans="2:6" ht="27.6" x14ac:dyDescent="0.25">
      <c r="B29" s="26">
        <v>4</v>
      </c>
      <c r="C29" s="16" t="s">
        <v>67</v>
      </c>
      <c r="D29" s="120"/>
      <c r="E29" s="119"/>
      <c r="F29" s="118"/>
    </row>
    <row r="30" spans="2:6" x14ac:dyDescent="0.25">
      <c r="B30" s="26">
        <v>5</v>
      </c>
      <c r="C30" s="16" t="s">
        <v>69</v>
      </c>
      <c r="D30" s="116"/>
      <c r="E30" s="119"/>
      <c r="F30" s="118"/>
    </row>
    <row r="31" spans="2:6" x14ac:dyDescent="0.25">
      <c r="B31" s="26">
        <v>6</v>
      </c>
      <c r="C31" s="16" t="s">
        <v>70</v>
      </c>
      <c r="D31" s="116"/>
      <c r="E31" s="119"/>
      <c r="F31" s="118"/>
    </row>
    <row r="32" spans="2:6" x14ac:dyDescent="0.25">
      <c r="B32" s="26">
        <v>7</v>
      </c>
      <c r="C32" s="16" t="s">
        <v>71</v>
      </c>
      <c r="D32" s="116"/>
      <c r="E32" s="119"/>
      <c r="F32" s="118"/>
    </row>
    <row r="33" spans="1:9" x14ac:dyDescent="0.25">
      <c r="B33" s="26">
        <v>8</v>
      </c>
      <c r="C33" s="94" t="s">
        <v>93</v>
      </c>
      <c r="D33" s="116"/>
      <c r="E33" s="119"/>
      <c r="F33" s="118"/>
    </row>
    <row r="34" spans="1:9" x14ac:dyDescent="0.25">
      <c r="B34" s="26">
        <v>9</v>
      </c>
      <c r="C34" s="16" t="s">
        <v>73</v>
      </c>
      <c r="D34" s="116"/>
      <c r="E34" s="119"/>
      <c r="F34" s="118"/>
    </row>
    <row r="35" spans="1:9" ht="13.5" customHeight="1" x14ac:dyDescent="0.25">
      <c r="B35" s="26">
        <v>10</v>
      </c>
      <c r="C35" s="16" t="s">
        <v>74</v>
      </c>
      <c r="D35" s="116"/>
      <c r="E35" s="119"/>
      <c r="F35" s="118"/>
    </row>
    <row r="36" spans="1:9" ht="31.5" customHeight="1" x14ac:dyDescent="0.25">
      <c r="A36" s="101"/>
      <c r="B36" s="102">
        <v>11</v>
      </c>
      <c r="C36" s="103" t="s">
        <v>75</v>
      </c>
      <c r="D36" s="121"/>
      <c r="E36" s="122"/>
      <c r="F36" s="123"/>
      <c r="G36" s="101"/>
      <c r="H36" s="101"/>
      <c r="I36" s="101"/>
    </row>
    <row r="37" spans="1:9" x14ac:dyDescent="0.25">
      <c r="B37" s="26">
        <v>12</v>
      </c>
      <c r="C37" s="25" t="s">
        <v>132</v>
      </c>
      <c r="D37" s="116"/>
      <c r="E37" s="119"/>
      <c r="F37" s="118"/>
    </row>
    <row r="38" spans="1:9" x14ac:dyDescent="0.25">
      <c r="B38" s="26">
        <v>13</v>
      </c>
      <c r="C38" s="25" t="s">
        <v>133</v>
      </c>
      <c r="D38" s="116"/>
      <c r="E38" s="119"/>
      <c r="F38" s="118"/>
    </row>
    <row r="39" spans="1:9" x14ac:dyDescent="0.25">
      <c r="B39" s="26">
        <v>14</v>
      </c>
      <c r="C39" s="25" t="s">
        <v>25</v>
      </c>
      <c r="D39" s="116"/>
      <c r="E39" s="119"/>
      <c r="F39" s="118"/>
    </row>
    <row r="40" spans="1:9" x14ac:dyDescent="0.25">
      <c r="B40" s="26">
        <v>15</v>
      </c>
      <c r="C40" s="25" t="s">
        <v>25</v>
      </c>
      <c r="D40" s="116"/>
      <c r="E40" s="119"/>
      <c r="F40" s="118"/>
    </row>
    <row r="41" spans="1:9" x14ac:dyDescent="0.25">
      <c r="B41" s="26">
        <v>16</v>
      </c>
      <c r="C41" s="25" t="s">
        <v>25</v>
      </c>
      <c r="D41" s="116"/>
      <c r="E41" s="119"/>
      <c r="F41" s="118"/>
    </row>
    <row r="42" spans="1:9" ht="14.4" thickBot="1" x14ac:dyDescent="0.3">
      <c r="B42" s="26">
        <v>17</v>
      </c>
      <c r="C42" s="25" t="s">
        <v>76</v>
      </c>
      <c r="D42" s="116"/>
      <c r="E42" s="119"/>
      <c r="F42" s="118"/>
    </row>
    <row r="43" spans="1:9" s="1" customFormat="1" ht="29.25" customHeight="1" thickBot="1" x14ac:dyDescent="0.3">
      <c r="B43" s="21"/>
      <c r="C43" s="22" t="s">
        <v>78</v>
      </c>
      <c r="D43" s="28"/>
      <c r="E43" s="24">
        <f>SUM(E17:E42)</f>
        <v>0</v>
      </c>
      <c r="F43" s="24">
        <f>SUM(F17:F42)</f>
        <v>0</v>
      </c>
    </row>
    <row r="44" spans="1:9" ht="14.4" thickBot="1" x14ac:dyDescent="0.3">
      <c r="B44" s="21"/>
      <c r="C44" s="22" t="s">
        <v>79</v>
      </c>
      <c r="D44" s="28"/>
      <c r="E44" s="24">
        <f>E43*1.15</f>
        <v>0</v>
      </c>
      <c r="F44" s="24">
        <f>F43*1.15</f>
        <v>0</v>
      </c>
    </row>
    <row r="45" spans="1:9" ht="28.2" thickBot="1" x14ac:dyDescent="0.3">
      <c r="B45" s="21"/>
      <c r="C45" s="22" t="s">
        <v>88</v>
      </c>
      <c r="D45" s="28"/>
      <c r="E45" s="24">
        <f>E44/12</f>
        <v>0</v>
      </c>
      <c r="F45" s="24">
        <f>F44/12</f>
        <v>0</v>
      </c>
    </row>
    <row r="46" spans="1:9" ht="14.4" thickBot="1" x14ac:dyDescent="0.3">
      <c r="B46" s="71"/>
      <c r="C46" s="64"/>
      <c r="D46" s="19"/>
      <c r="E46" s="63"/>
      <c r="F46" s="72"/>
    </row>
    <row r="47" spans="1:9" ht="28.2" thickBot="1" x14ac:dyDescent="0.3">
      <c r="B47" s="31"/>
      <c r="C47" s="76" t="s">
        <v>80</v>
      </c>
      <c r="D47" s="32" t="s">
        <v>81</v>
      </c>
      <c r="E47" s="32" t="s">
        <v>77</v>
      </c>
      <c r="F47" s="32" t="s">
        <v>77</v>
      </c>
    </row>
    <row r="48" spans="1:9" ht="27.6" x14ac:dyDescent="0.25">
      <c r="B48" s="79">
        <v>1</v>
      </c>
      <c r="C48" s="80" t="s">
        <v>82</v>
      </c>
      <c r="D48" s="124"/>
      <c r="E48" s="125"/>
      <c r="F48" s="126"/>
    </row>
    <row r="49" spans="2:6" ht="55.2" x14ac:dyDescent="0.25">
      <c r="B49" s="79">
        <v>2</v>
      </c>
      <c r="C49" s="80" t="s">
        <v>83</v>
      </c>
      <c r="D49" s="116"/>
      <c r="E49" s="127"/>
      <c r="F49" s="126"/>
    </row>
    <row r="50" spans="2:6" x14ac:dyDescent="0.25">
      <c r="B50" s="79">
        <v>3</v>
      </c>
      <c r="C50" s="80" t="s">
        <v>86</v>
      </c>
      <c r="D50" s="116"/>
      <c r="E50" s="127"/>
      <c r="F50" s="126"/>
    </row>
    <row r="51" spans="2:6" ht="27.6" x14ac:dyDescent="0.25">
      <c r="B51" s="79">
        <v>4</v>
      </c>
      <c r="C51" s="80" t="s">
        <v>87</v>
      </c>
      <c r="D51" s="116"/>
      <c r="E51" s="127"/>
      <c r="F51" s="126"/>
    </row>
    <row r="52" spans="2:6" x14ac:dyDescent="0.25">
      <c r="B52" s="79">
        <v>5</v>
      </c>
      <c r="C52" s="80" t="s">
        <v>25</v>
      </c>
      <c r="D52" s="116"/>
      <c r="E52" s="127"/>
      <c r="F52" s="126"/>
    </row>
    <row r="53" spans="2:6" x14ac:dyDescent="0.25">
      <c r="B53" s="79">
        <v>6</v>
      </c>
      <c r="C53" s="80" t="s">
        <v>25</v>
      </c>
      <c r="D53" s="116"/>
      <c r="E53" s="127"/>
      <c r="F53" s="126"/>
    </row>
    <row r="54" spans="2:6" x14ac:dyDescent="0.25">
      <c r="B54" s="79">
        <v>7</v>
      </c>
      <c r="C54" s="80" t="s">
        <v>25</v>
      </c>
      <c r="D54" s="116"/>
      <c r="E54" s="127"/>
      <c r="F54" s="126"/>
    </row>
    <row r="55" spans="2:6" ht="14.4" thickBot="1" x14ac:dyDescent="0.3">
      <c r="B55" s="79">
        <v>8</v>
      </c>
      <c r="C55" s="80" t="s">
        <v>25</v>
      </c>
      <c r="D55" s="116"/>
      <c r="E55" s="127"/>
      <c r="F55" s="126"/>
    </row>
    <row r="56" spans="2:6" ht="14.4" thickBot="1" x14ac:dyDescent="0.3">
      <c r="B56" s="21"/>
      <c r="C56" s="22" t="s">
        <v>78</v>
      </c>
      <c r="D56" s="28"/>
      <c r="E56" s="24">
        <f>SUM(E48:E55)</f>
        <v>0</v>
      </c>
      <c r="F56" s="24">
        <f>SUM(F48:F55)</f>
        <v>0</v>
      </c>
    </row>
    <row r="57" spans="2:6" ht="14.4" thickBot="1" x14ac:dyDescent="0.3">
      <c r="B57" s="21"/>
      <c r="C57" s="22" t="s">
        <v>79</v>
      </c>
      <c r="D57" s="28"/>
      <c r="E57" s="24">
        <f>E56*1.15</f>
        <v>0</v>
      </c>
      <c r="F57" s="24">
        <f>F56*1.15</f>
        <v>0</v>
      </c>
    </row>
    <row r="58" spans="2:6" ht="28.2" thickBot="1" x14ac:dyDescent="0.3">
      <c r="B58" s="21"/>
      <c r="C58" s="22" t="s">
        <v>89</v>
      </c>
      <c r="D58" s="28"/>
      <c r="E58" s="24">
        <f>E57/12</f>
        <v>0</v>
      </c>
      <c r="F58" s="24">
        <f>F57/12</f>
        <v>0</v>
      </c>
    </row>
    <row r="59" spans="2:6" ht="14.4" thickBot="1" x14ac:dyDescent="0.3">
      <c r="B59" s="79"/>
      <c r="C59" s="80"/>
      <c r="D59" s="81"/>
      <c r="E59" s="77"/>
      <c r="F59" s="78"/>
    </row>
    <row r="60" spans="2:6" ht="29.25" customHeight="1" thickBot="1" x14ac:dyDescent="0.3">
      <c r="B60" s="82"/>
      <c r="C60" s="85" t="s">
        <v>90</v>
      </c>
      <c r="D60" s="83"/>
      <c r="E60" s="84">
        <f>E58+E45+F58+F45</f>
        <v>0</v>
      </c>
      <c r="F60" s="157"/>
    </row>
    <row r="61" spans="2:6" ht="23.25" customHeight="1" thickBot="1" x14ac:dyDescent="0.3">
      <c r="B61" s="82"/>
      <c r="C61" s="85" t="s">
        <v>91</v>
      </c>
      <c r="D61" s="83"/>
      <c r="E61" s="84">
        <f>E60/12</f>
        <v>0</v>
      </c>
      <c r="F61" s="157"/>
    </row>
    <row r="62" spans="2:6" s="130" customFormat="1" ht="23.25" customHeight="1" thickBot="1" x14ac:dyDescent="0.3">
      <c r="B62" s="79"/>
      <c r="C62" s="154" t="s">
        <v>130</v>
      </c>
      <c r="D62" s="155"/>
      <c r="E62" s="156" t="e">
        <f>+(((E58+E45)*E64)+((F58+F45)*F64))*5</f>
        <v>#DIV/0!</v>
      </c>
      <c r="F62" s="83" t="s">
        <v>106</v>
      </c>
    </row>
    <row r="63" spans="2:6" ht="47.1" customHeight="1" thickBot="1" x14ac:dyDescent="0.3">
      <c r="B63" s="79"/>
      <c r="C63" s="80"/>
      <c r="D63" s="81"/>
      <c r="E63" s="377" t="s">
        <v>126</v>
      </c>
      <c r="F63" s="378"/>
    </row>
    <row r="64" spans="2:6" s="4" customFormat="1" ht="30.75" customHeight="1" thickBot="1" x14ac:dyDescent="0.3">
      <c r="B64" s="388" t="s">
        <v>98</v>
      </c>
      <c r="C64" s="389"/>
      <c r="D64" s="390"/>
      <c r="E64" s="108" t="e">
        <f>+(E58+E45)/($E$58+$E$45+$F$45+$F$58)</f>
        <v>#DIV/0!</v>
      </c>
      <c r="F64" s="108" t="e">
        <f>+(F58+F45)/($E$58+$E$45+$F$45+$F$58)</f>
        <v>#DIV/0!</v>
      </c>
    </row>
    <row r="65" spans="2:6" s="4" customFormat="1" ht="21" customHeight="1" x14ac:dyDescent="0.25">
      <c r="B65" s="79"/>
      <c r="C65" s="80"/>
      <c r="D65" s="81"/>
      <c r="E65" s="109" t="s">
        <v>99</v>
      </c>
      <c r="F65" s="110" t="s">
        <v>100</v>
      </c>
    </row>
    <row r="66" spans="2:6" s="4" customFormat="1" ht="14.25" customHeight="1" x14ac:dyDescent="0.25">
      <c r="B66" s="79"/>
      <c r="C66" s="80"/>
      <c r="D66" s="81"/>
      <c r="E66" s="105"/>
      <c r="F66" s="106"/>
    </row>
    <row r="67" spans="2:6" ht="17.25" customHeight="1" thickBot="1" x14ac:dyDescent="0.3">
      <c r="B67" s="79"/>
      <c r="C67" s="80"/>
      <c r="D67" s="81"/>
      <c r="E67" s="77"/>
      <c r="F67" s="78"/>
    </row>
    <row r="68" spans="2:6" ht="28.2" thickBot="1" x14ac:dyDescent="0.3">
      <c r="B68" s="31"/>
      <c r="C68" s="76" t="s">
        <v>92</v>
      </c>
      <c r="D68" s="32" t="s">
        <v>23</v>
      </c>
      <c r="E68" s="32" t="s">
        <v>26</v>
      </c>
      <c r="F68" s="78"/>
    </row>
    <row r="69" spans="2:6" ht="24" customHeight="1" x14ac:dyDescent="0.25">
      <c r="B69" s="86">
        <v>1</v>
      </c>
      <c r="C69" s="87" t="s">
        <v>84</v>
      </c>
      <c r="D69" s="117">
        <v>0</v>
      </c>
      <c r="E69" s="117">
        <f>D69*1.14</f>
        <v>0</v>
      </c>
      <c r="F69" s="379" t="s">
        <v>103</v>
      </c>
    </row>
    <row r="70" spans="2:6" ht="24" customHeight="1" x14ac:dyDescent="0.25">
      <c r="B70" s="88">
        <v>2</v>
      </c>
      <c r="C70" s="89" t="s">
        <v>85</v>
      </c>
      <c r="D70" s="119">
        <v>0</v>
      </c>
      <c r="E70" s="119">
        <f t="shared" ref="E70:E75" si="0">D70*1.14</f>
        <v>0</v>
      </c>
      <c r="F70" s="379"/>
    </row>
    <row r="71" spans="2:6" ht="24" customHeight="1" x14ac:dyDescent="0.25">
      <c r="B71" s="88">
        <v>3</v>
      </c>
      <c r="C71" s="89" t="s">
        <v>22</v>
      </c>
      <c r="D71" s="119">
        <v>0</v>
      </c>
      <c r="E71" s="119">
        <f t="shared" si="0"/>
        <v>0</v>
      </c>
      <c r="F71" s="379"/>
    </row>
    <row r="72" spans="2:6" ht="24" customHeight="1" x14ac:dyDescent="0.25">
      <c r="B72" s="88">
        <v>4</v>
      </c>
      <c r="C72" s="89" t="s">
        <v>134</v>
      </c>
      <c r="D72" s="119">
        <v>0</v>
      </c>
      <c r="E72" s="119">
        <f t="shared" si="0"/>
        <v>0</v>
      </c>
      <c r="F72" s="379"/>
    </row>
    <row r="73" spans="2:6" ht="24" customHeight="1" x14ac:dyDescent="0.25">
      <c r="B73" s="88">
        <v>5</v>
      </c>
      <c r="C73" s="89" t="s">
        <v>135</v>
      </c>
      <c r="D73" s="119">
        <v>0</v>
      </c>
      <c r="E73" s="119">
        <f t="shared" si="0"/>
        <v>0</v>
      </c>
      <c r="F73" s="379"/>
    </row>
    <row r="74" spans="2:6" ht="24" customHeight="1" x14ac:dyDescent="0.25">
      <c r="B74" s="88">
        <v>6</v>
      </c>
      <c r="C74" s="89" t="s">
        <v>137</v>
      </c>
      <c r="D74" s="119">
        <v>0</v>
      </c>
      <c r="E74" s="119">
        <f t="shared" si="0"/>
        <v>0</v>
      </c>
      <c r="F74" s="379"/>
    </row>
    <row r="75" spans="2:6" ht="24" customHeight="1" thickBot="1" x14ac:dyDescent="0.3">
      <c r="B75" s="90">
        <v>7</v>
      </c>
      <c r="C75" s="91" t="s">
        <v>25</v>
      </c>
      <c r="D75" s="128">
        <v>0</v>
      </c>
      <c r="E75" s="128">
        <f t="shared" si="0"/>
        <v>0</v>
      </c>
      <c r="F75" s="379"/>
    </row>
    <row r="76" spans="2:6" x14ac:dyDescent="0.25">
      <c r="B76" s="12"/>
      <c r="C76" s="92"/>
      <c r="D76" s="13"/>
      <c r="E76" s="93"/>
      <c r="F76" s="72"/>
    </row>
    <row r="77" spans="2:6" ht="29.25" customHeight="1" thickBot="1" x14ac:dyDescent="0.45">
      <c r="B77" s="387" t="s">
        <v>31</v>
      </c>
      <c r="C77" s="372"/>
      <c r="D77" s="20"/>
      <c r="E77" s="62"/>
      <c r="F77" s="68"/>
    </row>
    <row r="78" spans="2:6" ht="28.2" thickBot="1" x14ac:dyDescent="0.3">
      <c r="B78" s="37" t="s">
        <v>7</v>
      </c>
      <c r="C78" s="37" t="s">
        <v>0</v>
      </c>
      <c r="D78" s="32" t="s">
        <v>6</v>
      </c>
      <c r="E78" s="340" t="s">
        <v>32</v>
      </c>
      <c r="F78" s="340"/>
    </row>
    <row r="79" spans="2:6" ht="43.5" customHeight="1" thickBot="1" x14ac:dyDescent="0.3">
      <c r="B79" s="35">
        <v>1</v>
      </c>
      <c r="C79" s="36" t="s">
        <v>38</v>
      </c>
      <c r="D79" s="163"/>
      <c r="E79" s="366"/>
      <c r="F79" s="366"/>
    </row>
    <row r="80" spans="2:6" x14ac:dyDescent="0.25">
      <c r="B80" s="18"/>
      <c r="C80" s="13"/>
      <c r="D80" s="13"/>
      <c r="E80" s="13"/>
      <c r="F80" s="14"/>
    </row>
    <row r="81" spans="2:6" x14ac:dyDescent="0.25">
      <c r="B81" s="18"/>
      <c r="C81" s="13"/>
      <c r="D81" s="13"/>
      <c r="E81" s="13"/>
      <c r="F81" s="14"/>
    </row>
    <row r="82" spans="2:6" ht="17.25" customHeight="1" x14ac:dyDescent="0.25">
      <c r="B82" s="383" t="s">
        <v>33</v>
      </c>
      <c r="C82" s="364"/>
      <c r="D82" s="13"/>
      <c r="E82" s="13"/>
      <c r="F82" s="14"/>
    </row>
    <row r="83" spans="2:6" ht="21" customHeight="1" x14ac:dyDescent="0.25">
      <c r="B83" s="384" t="s">
        <v>34</v>
      </c>
      <c r="C83" s="345"/>
      <c r="D83" s="345"/>
      <c r="E83" s="345"/>
      <c r="F83" s="385"/>
    </row>
    <row r="84" spans="2:6" ht="14.4" thickBot="1" x14ac:dyDescent="0.3">
      <c r="B84" s="18"/>
      <c r="C84" s="13"/>
      <c r="D84" s="13"/>
      <c r="E84" s="13"/>
      <c r="F84" s="14"/>
    </row>
    <row r="85" spans="2:6" ht="43.5" customHeight="1" thickBot="1" x14ac:dyDescent="0.3">
      <c r="B85" s="37" t="s">
        <v>7</v>
      </c>
      <c r="C85" s="37" t="s">
        <v>35</v>
      </c>
      <c r="D85" s="32" t="s">
        <v>36</v>
      </c>
      <c r="E85" s="37" t="s">
        <v>37</v>
      </c>
      <c r="F85" s="14"/>
    </row>
    <row r="86" spans="2:6" ht="25.5" customHeight="1" x14ac:dyDescent="0.25">
      <c r="B86" s="30">
        <v>1</v>
      </c>
      <c r="C86" s="114" t="s">
        <v>39</v>
      </c>
      <c r="D86" s="111">
        <v>0.5</v>
      </c>
      <c r="E86" s="114"/>
      <c r="F86" s="14"/>
    </row>
    <row r="87" spans="2:6" ht="25.5" customHeight="1" x14ac:dyDescent="0.25">
      <c r="B87" s="39">
        <v>2</v>
      </c>
      <c r="C87" s="115" t="s">
        <v>40</v>
      </c>
      <c r="D87" s="112">
        <v>0.3</v>
      </c>
      <c r="E87" s="115"/>
      <c r="F87" s="14"/>
    </row>
    <row r="88" spans="2:6" ht="25.5" customHeight="1" x14ac:dyDescent="0.25">
      <c r="B88" s="39">
        <v>3</v>
      </c>
      <c r="C88" s="115" t="s">
        <v>5</v>
      </c>
      <c r="D88" s="112">
        <v>0.2</v>
      </c>
      <c r="E88" s="115"/>
      <c r="F88" s="14"/>
    </row>
    <row r="89" spans="2:6" ht="25.5" customHeight="1" x14ac:dyDescent="0.25">
      <c r="B89" s="39">
        <v>4</v>
      </c>
      <c r="C89" s="115" t="s">
        <v>41</v>
      </c>
      <c r="D89" s="112">
        <v>0</v>
      </c>
      <c r="E89" s="115"/>
      <c r="F89" s="14"/>
    </row>
    <row r="90" spans="2:6" ht="25.5" customHeight="1" x14ac:dyDescent="0.25">
      <c r="B90" s="39">
        <v>5</v>
      </c>
      <c r="C90" s="115" t="s">
        <v>25</v>
      </c>
      <c r="D90" s="112">
        <v>0</v>
      </c>
      <c r="E90" s="115"/>
      <c r="F90" s="14"/>
    </row>
    <row r="91" spans="2:6" ht="25.5" customHeight="1" thickBot="1" x14ac:dyDescent="0.3">
      <c r="B91" s="40">
        <v>6</v>
      </c>
      <c r="C91" s="115" t="s">
        <v>25</v>
      </c>
      <c r="D91" s="113">
        <v>0</v>
      </c>
      <c r="E91" s="129"/>
      <c r="F91" s="14"/>
    </row>
    <row r="92" spans="2:6" ht="14.4" thickBot="1" x14ac:dyDescent="0.3">
      <c r="B92" s="33"/>
      <c r="C92" s="34"/>
      <c r="D92" s="38">
        <f>SUM(D86:D91)</f>
        <v>1</v>
      </c>
      <c r="E92" s="35"/>
      <c r="F92" s="14"/>
    </row>
    <row r="93" spans="2:6" x14ac:dyDescent="0.25">
      <c r="B93" s="18"/>
      <c r="C93" s="13"/>
      <c r="D93" s="13"/>
      <c r="E93" s="13"/>
      <c r="F93" s="14"/>
    </row>
    <row r="94" spans="2:6" ht="14.4" thickBot="1" x14ac:dyDescent="0.3">
      <c r="B94" s="73"/>
      <c r="C94" s="74"/>
      <c r="D94" s="74"/>
      <c r="E94" s="74"/>
      <c r="F94" s="75"/>
    </row>
    <row r="96" spans="2:6" ht="14.4" x14ac:dyDescent="0.3">
      <c r="B96" s="145" t="s">
        <v>107</v>
      </c>
    </row>
  </sheetData>
  <mergeCells count="17">
    <mergeCell ref="D1:F3"/>
    <mergeCell ref="D4:F4"/>
    <mergeCell ref="D7:F7"/>
    <mergeCell ref="D8:F8"/>
    <mergeCell ref="D9:F9"/>
    <mergeCell ref="E79:F79"/>
    <mergeCell ref="B82:C82"/>
    <mergeCell ref="B83:F83"/>
    <mergeCell ref="B14:D14"/>
    <mergeCell ref="B77:C77"/>
    <mergeCell ref="E78:F78"/>
    <mergeCell ref="B64:D64"/>
    <mergeCell ref="B11:C11"/>
    <mergeCell ref="E63:F63"/>
    <mergeCell ref="F69:F75"/>
    <mergeCell ref="D11:E11"/>
    <mergeCell ref="D12:E12"/>
  </mergeCells>
  <printOptions horizontalCentered="1"/>
  <pageMargins left="0.70866141732283472" right="0.70866141732283472" top="0.74803149606299213" bottom="0.74803149606299213" header="0.31496062992125984" footer="0.31496062992125984"/>
  <pageSetup paperSize="9" scale="71" fitToHeight="2" orientation="portrait" r:id="rId1"/>
  <headerFooter>
    <oddFooter>&amp;L&amp;D&amp;C&amp;P of &amp;N&amp;R&amp;A</oddFooter>
  </headerFooter>
  <rowBreaks count="1" manualBreakCount="1">
    <brk id="46" min="1"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I96"/>
  <sheetViews>
    <sheetView topLeftCell="A86" zoomScaleNormal="100" zoomScaleSheetLayoutView="80" workbookViewId="0">
      <selection activeCell="D11" sqref="D11:E11"/>
    </sheetView>
  </sheetViews>
  <sheetFormatPr defaultColWidth="9.109375" defaultRowHeight="13.8" x14ac:dyDescent="0.25"/>
  <cols>
    <col min="1" max="1" width="4.109375" style="2" customWidth="1"/>
    <col min="2" max="2" width="7" style="2" customWidth="1"/>
    <col min="3" max="3" width="43" style="2" customWidth="1"/>
    <col min="4" max="4" width="14.88671875" style="2" customWidth="1"/>
    <col min="5" max="5" width="29.44140625" style="2" customWidth="1"/>
    <col min="6" max="6" width="31.109375" style="2" customWidth="1"/>
    <col min="7" max="16384" width="9.109375" style="2"/>
  </cols>
  <sheetData>
    <row r="1" spans="2:6" x14ac:dyDescent="0.25">
      <c r="B1" s="65"/>
      <c r="C1" s="66"/>
      <c r="D1" s="391" t="s">
        <v>52</v>
      </c>
      <c r="E1" s="391"/>
      <c r="F1" s="392"/>
    </row>
    <row r="2" spans="2:6" x14ac:dyDescent="0.25">
      <c r="B2" s="18"/>
      <c r="C2" s="13"/>
      <c r="D2" s="365"/>
      <c r="E2" s="365"/>
      <c r="F2" s="393"/>
    </row>
    <row r="3" spans="2:6" x14ac:dyDescent="0.25">
      <c r="B3" s="18"/>
      <c r="C3" s="13"/>
      <c r="D3" s="365"/>
      <c r="E3" s="365"/>
      <c r="F3" s="393"/>
    </row>
    <row r="4" spans="2:6" ht="21.75" customHeight="1" x14ac:dyDescent="0.4">
      <c r="B4" s="18"/>
      <c r="C4" s="13"/>
      <c r="D4" s="339" t="s">
        <v>45</v>
      </c>
      <c r="E4" s="339"/>
      <c r="F4" s="394"/>
    </row>
    <row r="5" spans="2:6" ht="14.25" customHeight="1" x14ac:dyDescent="0.25">
      <c r="B5" s="18"/>
      <c r="C5" s="13"/>
      <c r="D5" s="41"/>
      <c r="E5" s="41"/>
      <c r="F5" s="67"/>
    </row>
    <row r="6" spans="2:6" ht="14.25" customHeight="1" x14ac:dyDescent="0.25">
      <c r="B6" s="18"/>
      <c r="C6" s="13"/>
      <c r="D6" s="41"/>
      <c r="E6" s="41"/>
      <c r="F6" s="67"/>
    </row>
    <row r="7" spans="2:6" ht="22.5" customHeight="1" x14ac:dyDescent="0.25">
      <c r="B7" s="12" t="s">
        <v>8</v>
      </c>
      <c r="C7" s="19"/>
      <c r="D7" s="368" t="str">
        <f>'COVER SHEET'!$E17</f>
        <v>UMALUSI (T0004)</v>
      </c>
      <c r="E7" s="368"/>
      <c r="F7" s="395"/>
    </row>
    <row r="8" spans="2:6" ht="56.4" customHeight="1" x14ac:dyDescent="0.25">
      <c r="B8" s="12" t="s">
        <v>9</v>
      </c>
      <c r="C8" s="19"/>
      <c r="D8" s="399" t="str">
        <f>'COVER SHEET'!$E19</f>
        <v>APPOINTMENT OF A SERVICE PROVIDER TO PROVIDE TRAVEL MANAGEMENT AND RELATED SERVICES FOR UMALUSI FOR A PERIOD OF FIVE (5) YEARS</v>
      </c>
      <c r="E8" s="399"/>
      <c r="F8" s="400"/>
    </row>
    <row r="9" spans="2:6" ht="29.25" customHeight="1" x14ac:dyDescent="0.25">
      <c r="B9" s="12" t="s">
        <v>2</v>
      </c>
      <c r="C9" s="19"/>
      <c r="D9" s="397">
        <f>'COVER SHEET'!$E21</f>
        <v>0</v>
      </c>
      <c r="E9" s="397"/>
      <c r="F9" s="398"/>
    </row>
    <row r="10" spans="2:6" ht="29.25" customHeight="1" thickBot="1" x14ac:dyDescent="0.3">
      <c r="B10" s="12"/>
      <c r="C10" s="19"/>
      <c r="D10" s="20"/>
      <c r="E10" s="20"/>
      <c r="F10" s="68"/>
    </row>
    <row r="11" spans="2:6" ht="29.25" customHeight="1" thickBot="1" x14ac:dyDescent="0.3">
      <c r="B11" s="375" t="s">
        <v>68</v>
      </c>
      <c r="C11" s="376"/>
      <c r="D11" s="380">
        <f>'3. MANAGEMENT FEE ONSITE'!D11:E11</f>
        <v>0</v>
      </c>
      <c r="E11" s="381"/>
      <c r="F11" s="14"/>
    </row>
    <row r="12" spans="2:6" ht="16.5" customHeight="1" x14ac:dyDescent="0.3">
      <c r="B12" s="69"/>
      <c r="C12" s="61"/>
      <c r="D12" s="382"/>
      <c r="E12" s="382"/>
      <c r="F12" s="70"/>
    </row>
    <row r="13" spans="2:6" ht="29.25" customHeight="1" thickBot="1" x14ac:dyDescent="0.45">
      <c r="B13" s="12" t="s">
        <v>53</v>
      </c>
      <c r="C13" s="19"/>
      <c r="D13" s="20"/>
      <c r="E13" s="62"/>
      <c r="F13" s="68"/>
    </row>
    <row r="14" spans="2:6" ht="14.4" thickBot="1" x14ac:dyDescent="0.3">
      <c r="B14" s="386"/>
      <c r="C14" s="359"/>
      <c r="D14" s="360"/>
      <c r="E14" s="37" t="s">
        <v>28</v>
      </c>
      <c r="F14" s="37" t="s">
        <v>29</v>
      </c>
    </row>
    <row r="15" spans="2:6" s="3" customFormat="1" ht="28.2" thickBot="1" x14ac:dyDescent="0.3">
      <c r="B15" s="31" t="s">
        <v>21</v>
      </c>
      <c r="C15" s="31" t="s">
        <v>24</v>
      </c>
      <c r="D15" s="32"/>
      <c r="E15" s="32" t="s">
        <v>77</v>
      </c>
      <c r="F15" s="32" t="s">
        <v>77</v>
      </c>
    </row>
    <row r="16" spans="2:6" s="3" customFormat="1" ht="14.4" thickBot="1" x14ac:dyDescent="0.3">
      <c r="B16" s="31"/>
      <c r="C16" s="76" t="s">
        <v>54</v>
      </c>
      <c r="D16" s="32" t="s">
        <v>55</v>
      </c>
      <c r="E16" s="32"/>
      <c r="F16" s="32"/>
    </row>
    <row r="17" spans="2:6" x14ac:dyDescent="0.25">
      <c r="B17" s="26">
        <v>1</v>
      </c>
      <c r="C17" s="16" t="s">
        <v>39</v>
      </c>
      <c r="D17" s="116"/>
      <c r="E17" s="117"/>
      <c r="F17" s="118"/>
    </row>
    <row r="18" spans="2:6" x14ac:dyDescent="0.25">
      <c r="B18" s="26"/>
      <c r="C18" s="16" t="s">
        <v>56</v>
      </c>
      <c r="D18" s="116"/>
      <c r="E18" s="119"/>
      <c r="F18" s="118"/>
    </row>
    <row r="19" spans="2:6" x14ac:dyDescent="0.25">
      <c r="B19" s="26"/>
      <c r="C19" s="16" t="s">
        <v>57</v>
      </c>
      <c r="D19" s="116"/>
      <c r="E19" s="119"/>
      <c r="F19" s="118"/>
    </row>
    <row r="20" spans="2:6" x14ac:dyDescent="0.25">
      <c r="B20" s="26"/>
      <c r="C20" s="16" t="s">
        <v>58</v>
      </c>
      <c r="D20" s="116"/>
      <c r="E20" s="119"/>
      <c r="F20" s="118"/>
    </row>
    <row r="21" spans="2:6" x14ac:dyDescent="0.25">
      <c r="B21" s="26"/>
      <c r="C21" s="16" t="s">
        <v>59</v>
      </c>
      <c r="D21" s="116"/>
      <c r="E21" s="119"/>
      <c r="F21" s="118"/>
    </row>
    <row r="22" spans="2:6" x14ac:dyDescent="0.25">
      <c r="B22" s="26"/>
      <c r="C22" s="16" t="s">
        <v>60</v>
      </c>
      <c r="D22" s="116"/>
      <c r="E22" s="119"/>
      <c r="F22" s="118"/>
    </row>
    <row r="23" spans="2:6" x14ac:dyDescent="0.25">
      <c r="B23" s="26"/>
      <c r="C23" s="16" t="s">
        <v>61</v>
      </c>
      <c r="D23" s="116"/>
      <c r="E23" s="119"/>
      <c r="F23" s="118"/>
    </row>
    <row r="24" spans="2:6" ht="33" customHeight="1" x14ac:dyDescent="0.25">
      <c r="B24" s="26"/>
      <c r="C24" s="16" t="s">
        <v>62</v>
      </c>
      <c r="D24" s="116"/>
      <c r="E24" s="119"/>
      <c r="F24" s="118"/>
    </row>
    <row r="25" spans="2:6" x14ac:dyDescent="0.25">
      <c r="B25" s="26"/>
      <c r="C25" s="16" t="s">
        <v>63</v>
      </c>
      <c r="D25" s="116"/>
      <c r="E25" s="119"/>
      <c r="F25" s="118"/>
    </row>
    <row r="26" spans="2:6" x14ac:dyDescent="0.25">
      <c r="B26" s="26"/>
      <c r="C26" s="16" t="s">
        <v>64</v>
      </c>
      <c r="D26" s="116"/>
      <c r="E26" s="119"/>
      <c r="F26" s="118"/>
    </row>
    <row r="27" spans="2:6" ht="27.6" x14ac:dyDescent="0.25">
      <c r="B27" s="26">
        <v>2</v>
      </c>
      <c r="C27" s="16" t="s">
        <v>65</v>
      </c>
      <c r="D27" s="116"/>
      <c r="E27" s="119"/>
      <c r="F27" s="118"/>
    </row>
    <row r="28" spans="2:6" ht="27.6" x14ac:dyDescent="0.25">
      <c r="B28" s="26">
        <v>3</v>
      </c>
      <c r="C28" s="16" t="s">
        <v>66</v>
      </c>
      <c r="D28" s="116"/>
      <c r="E28" s="119"/>
      <c r="F28" s="118"/>
    </row>
    <row r="29" spans="2:6" ht="27.6" x14ac:dyDescent="0.25">
      <c r="B29" s="26">
        <v>4</v>
      </c>
      <c r="C29" s="16" t="s">
        <v>67</v>
      </c>
      <c r="D29" s="120"/>
      <c r="E29" s="119"/>
      <c r="F29" s="118"/>
    </row>
    <row r="30" spans="2:6" x14ac:dyDescent="0.25">
      <c r="B30" s="26">
        <v>5</v>
      </c>
      <c r="C30" s="16" t="s">
        <v>69</v>
      </c>
      <c r="D30" s="116"/>
      <c r="E30" s="119"/>
      <c r="F30" s="118"/>
    </row>
    <row r="31" spans="2:6" x14ac:dyDescent="0.25">
      <c r="B31" s="26">
        <v>6</v>
      </c>
      <c r="C31" s="16" t="s">
        <v>70</v>
      </c>
      <c r="D31" s="116"/>
      <c r="E31" s="119"/>
      <c r="F31" s="118"/>
    </row>
    <row r="32" spans="2:6" x14ac:dyDescent="0.25">
      <c r="B32" s="26">
        <v>7</v>
      </c>
      <c r="C32" s="16" t="s">
        <v>71</v>
      </c>
      <c r="D32" s="116"/>
      <c r="E32" s="119"/>
      <c r="F32" s="118"/>
    </row>
    <row r="33" spans="1:9" x14ac:dyDescent="0.25">
      <c r="B33" s="26">
        <v>8</v>
      </c>
      <c r="C33" s="16" t="s">
        <v>72</v>
      </c>
      <c r="D33" s="116"/>
      <c r="E33" s="119"/>
      <c r="F33" s="118"/>
    </row>
    <row r="34" spans="1:9" x14ac:dyDescent="0.25">
      <c r="B34" s="26">
        <v>9</v>
      </c>
      <c r="C34" s="16" t="s">
        <v>73</v>
      </c>
      <c r="D34" s="116"/>
      <c r="E34" s="119"/>
      <c r="F34" s="118"/>
    </row>
    <row r="35" spans="1:9" ht="13.5" customHeight="1" x14ac:dyDescent="0.25">
      <c r="B35" s="26">
        <v>10</v>
      </c>
      <c r="C35" s="16" t="s">
        <v>74</v>
      </c>
      <c r="D35" s="116"/>
      <c r="E35" s="119"/>
      <c r="F35" s="118"/>
    </row>
    <row r="36" spans="1:9" ht="31.5" customHeight="1" x14ac:dyDescent="0.25">
      <c r="A36" s="101"/>
      <c r="B36" s="102">
        <v>11</v>
      </c>
      <c r="C36" s="103" t="s">
        <v>75</v>
      </c>
      <c r="D36" s="121"/>
      <c r="E36" s="122"/>
      <c r="F36" s="123"/>
      <c r="G36" s="101"/>
      <c r="H36" s="101"/>
      <c r="I36" s="101"/>
    </row>
    <row r="37" spans="1:9" x14ac:dyDescent="0.25">
      <c r="B37" s="26">
        <v>12</v>
      </c>
      <c r="C37" s="25" t="s">
        <v>136</v>
      </c>
      <c r="D37" s="116"/>
      <c r="E37" s="119"/>
      <c r="F37" s="118"/>
    </row>
    <row r="38" spans="1:9" x14ac:dyDescent="0.25">
      <c r="B38" s="26">
        <v>13</v>
      </c>
      <c r="C38" s="25" t="s">
        <v>25</v>
      </c>
      <c r="D38" s="116"/>
      <c r="E38" s="119"/>
      <c r="F38" s="118"/>
    </row>
    <row r="39" spans="1:9" x14ac:dyDescent="0.25">
      <c r="B39" s="26">
        <v>14</v>
      </c>
      <c r="C39" s="25" t="s">
        <v>25</v>
      </c>
      <c r="D39" s="116"/>
      <c r="E39" s="119"/>
      <c r="F39" s="118"/>
    </row>
    <row r="40" spans="1:9" x14ac:dyDescent="0.25">
      <c r="B40" s="26">
        <v>15</v>
      </c>
      <c r="C40" s="25" t="s">
        <v>25</v>
      </c>
      <c r="D40" s="116"/>
      <c r="E40" s="119"/>
      <c r="F40" s="118"/>
    </row>
    <row r="41" spans="1:9" x14ac:dyDescent="0.25">
      <c r="B41" s="26">
        <v>16</v>
      </c>
      <c r="C41" s="25" t="s">
        <v>25</v>
      </c>
      <c r="D41" s="116"/>
      <c r="E41" s="119"/>
      <c r="F41" s="118"/>
    </row>
    <row r="42" spans="1:9" ht="14.4" thickBot="1" x14ac:dyDescent="0.3">
      <c r="B42" s="26">
        <v>17</v>
      </c>
      <c r="C42" s="25" t="s">
        <v>76</v>
      </c>
      <c r="D42" s="116"/>
      <c r="E42" s="119"/>
      <c r="F42" s="118"/>
    </row>
    <row r="43" spans="1:9" s="1" customFormat="1" ht="29.25" customHeight="1" thickBot="1" x14ac:dyDescent="0.3">
      <c r="B43" s="21"/>
      <c r="C43" s="22" t="s">
        <v>78</v>
      </c>
      <c r="D43" s="28"/>
      <c r="E43" s="24">
        <f>SUM(E17:E42)</f>
        <v>0</v>
      </c>
      <c r="F43" s="24">
        <f>SUM(F17:F42)</f>
        <v>0</v>
      </c>
    </row>
    <row r="44" spans="1:9" ht="14.4" thickBot="1" x14ac:dyDescent="0.3">
      <c r="B44" s="21"/>
      <c r="C44" s="22" t="s">
        <v>79</v>
      </c>
      <c r="D44" s="28"/>
      <c r="E44" s="24">
        <f>E43*1.15</f>
        <v>0</v>
      </c>
      <c r="F44" s="24">
        <f>F43*1.15</f>
        <v>0</v>
      </c>
    </row>
    <row r="45" spans="1:9" ht="28.2" thickBot="1" x14ac:dyDescent="0.3">
      <c r="B45" s="21"/>
      <c r="C45" s="22" t="s">
        <v>88</v>
      </c>
      <c r="D45" s="28"/>
      <c r="E45" s="24">
        <f>E44/12</f>
        <v>0</v>
      </c>
      <c r="F45" s="24">
        <f>F44/12</f>
        <v>0</v>
      </c>
    </row>
    <row r="46" spans="1:9" ht="14.4" thickBot="1" x14ac:dyDescent="0.3">
      <c r="B46" s="71"/>
      <c r="C46" s="64"/>
      <c r="D46" s="19"/>
      <c r="E46" s="63"/>
      <c r="F46" s="72"/>
    </row>
    <row r="47" spans="1:9" ht="28.2" thickBot="1" x14ac:dyDescent="0.3">
      <c r="B47" s="31"/>
      <c r="C47" s="76" t="s">
        <v>80</v>
      </c>
      <c r="D47" s="32" t="s">
        <v>81</v>
      </c>
      <c r="E47" s="32" t="s">
        <v>77</v>
      </c>
      <c r="F47" s="32" t="s">
        <v>77</v>
      </c>
    </row>
    <row r="48" spans="1:9" ht="27.6" x14ac:dyDescent="0.25">
      <c r="B48" s="79">
        <v>1</v>
      </c>
      <c r="C48" s="80" t="s">
        <v>82</v>
      </c>
      <c r="D48" s="124"/>
      <c r="E48" s="125"/>
      <c r="F48" s="126"/>
    </row>
    <row r="49" spans="2:6" ht="55.2" x14ac:dyDescent="0.25">
      <c r="B49" s="79">
        <v>2</v>
      </c>
      <c r="C49" s="80" t="s">
        <v>83</v>
      </c>
      <c r="D49" s="116"/>
      <c r="E49" s="127"/>
      <c r="F49" s="126"/>
    </row>
    <row r="50" spans="2:6" x14ac:dyDescent="0.25">
      <c r="B50" s="79">
        <v>3</v>
      </c>
      <c r="C50" s="80" t="s">
        <v>86</v>
      </c>
      <c r="D50" s="116"/>
      <c r="E50" s="127"/>
      <c r="F50" s="126"/>
    </row>
    <row r="51" spans="2:6" ht="27.6" x14ac:dyDescent="0.25">
      <c r="B51" s="79">
        <v>4</v>
      </c>
      <c r="C51" s="80" t="s">
        <v>87</v>
      </c>
      <c r="D51" s="116"/>
      <c r="E51" s="127"/>
      <c r="F51" s="126"/>
    </row>
    <row r="52" spans="2:6" x14ac:dyDescent="0.25">
      <c r="B52" s="79">
        <v>5</v>
      </c>
      <c r="C52" s="80" t="s">
        <v>25</v>
      </c>
      <c r="D52" s="116"/>
      <c r="E52" s="127"/>
      <c r="F52" s="126"/>
    </row>
    <row r="53" spans="2:6" x14ac:dyDescent="0.25">
      <c r="B53" s="79">
        <v>6</v>
      </c>
      <c r="C53" s="80" t="s">
        <v>25</v>
      </c>
      <c r="D53" s="116"/>
      <c r="E53" s="127"/>
      <c r="F53" s="126"/>
    </row>
    <row r="54" spans="2:6" x14ac:dyDescent="0.25">
      <c r="B54" s="79">
        <v>7</v>
      </c>
      <c r="C54" s="80" t="s">
        <v>25</v>
      </c>
      <c r="D54" s="116"/>
      <c r="E54" s="127"/>
      <c r="F54" s="126"/>
    </row>
    <row r="55" spans="2:6" ht="14.4" thickBot="1" x14ac:dyDescent="0.3">
      <c r="B55" s="79">
        <v>8</v>
      </c>
      <c r="C55" s="80" t="s">
        <v>25</v>
      </c>
      <c r="D55" s="116"/>
      <c r="E55" s="127"/>
      <c r="F55" s="126"/>
    </row>
    <row r="56" spans="2:6" ht="14.4" thickBot="1" x14ac:dyDescent="0.3">
      <c r="B56" s="21"/>
      <c r="C56" s="22" t="s">
        <v>78</v>
      </c>
      <c r="D56" s="28"/>
      <c r="E56" s="24">
        <f>SUM(E48:E55)</f>
        <v>0</v>
      </c>
      <c r="F56" s="24">
        <f>SUM(F48:F55)</f>
        <v>0</v>
      </c>
    </row>
    <row r="57" spans="2:6" ht="14.4" thickBot="1" x14ac:dyDescent="0.3">
      <c r="B57" s="21"/>
      <c r="C57" s="22" t="s">
        <v>79</v>
      </c>
      <c r="D57" s="28"/>
      <c r="E57" s="24">
        <f>E56*1.15</f>
        <v>0</v>
      </c>
      <c r="F57" s="24">
        <f>F56*1.15</f>
        <v>0</v>
      </c>
    </row>
    <row r="58" spans="2:6" ht="28.2" thickBot="1" x14ac:dyDescent="0.3">
      <c r="B58" s="21"/>
      <c r="C58" s="22" t="s">
        <v>89</v>
      </c>
      <c r="D58" s="28"/>
      <c r="E58" s="24">
        <f>E57/12</f>
        <v>0</v>
      </c>
      <c r="F58" s="24">
        <f>F57/12</f>
        <v>0</v>
      </c>
    </row>
    <row r="59" spans="2:6" ht="14.4" thickBot="1" x14ac:dyDescent="0.3">
      <c r="B59" s="79"/>
      <c r="C59" s="80"/>
      <c r="D59" s="81"/>
      <c r="E59" s="77"/>
      <c r="F59" s="78"/>
    </row>
    <row r="60" spans="2:6" ht="29.25" customHeight="1" thickBot="1" x14ac:dyDescent="0.3">
      <c r="B60" s="82"/>
      <c r="C60" s="85" t="s">
        <v>90</v>
      </c>
      <c r="D60" s="83"/>
      <c r="E60" s="84">
        <f>(E58+E45)</f>
        <v>0</v>
      </c>
      <c r="F60" s="157"/>
    </row>
    <row r="61" spans="2:6" ht="23.25" customHeight="1" thickBot="1" x14ac:dyDescent="0.3">
      <c r="B61" s="82"/>
      <c r="C61" s="85" t="s">
        <v>91</v>
      </c>
      <c r="D61" s="83"/>
      <c r="E61" s="84">
        <f>E60/12</f>
        <v>0</v>
      </c>
      <c r="F61" s="158"/>
    </row>
    <row r="62" spans="2:6" s="130" customFormat="1" ht="23.25" customHeight="1" thickBot="1" x14ac:dyDescent="0.3">
      <c r="B62" s="82"/>
      <c r="C62" s="85" t="s">
        <v>131</v>
      </c>
      <c r="D62" s="83"/>
      <c r="E62" s="84" t="e">
        <f>+(((E58+E45)*E64)+((F58+F45)*F64))*5</f>
        <v>#DIV/0!</v>
      </c>
      <c r="F62" s="83" t="s">
        <v>106</v>
      </c>
    </row>
    <row r="63" spans="2:6" ht="41.4" customHeight="1" thickBot="1" x14ac:dyDescent="0.3">
      <c r="B63" s="79"/>
      <c r="C63" s="80"/>
      <c r="D63" s="81"/>
      <c r="E63" s="377" t="s">
        <v>126</v>
      </c>
      <c r="F63" s="378"/>
    </row>
    <row r="64" spans="2:6" s="4" customFormat="1" ht="30.75" customHeight="1" thickBot="1" x14ac:dyDescent="0.3">
      <c r="B64" s="388" t="s">
        <v>98</v>
      </c>
      <c r="C64" s="389"/>
      <c r="D64" s="390"/>
      <c r="E64" s="108" t="e">
        <f>+(E58+E45)/($E$58+$E$45+$F$45+$F$58)</f>
        <v>#DIV/0!</v>
      </c>
      <c r="F64" s="108" t="e">
        <f>+(F58+F45)/($E$58+$E$45+$F$45+$F$58)</f>
        <v>#DIV/0!</v>
      </c>
    </row>
    <row r="65" spans="2:6" s="4" customFormat="1" ht="21" customHeight="1" x14ac:dyDescent="0.25">
      <c r="B65" s="79"/>
      <c r="C65" s="80"/>
      <c r="D65" s="81"/>
      <c r="E65" s="109" t="s">
        <v>99</v>
      </c>
      <c r="F65" s="110" t="s">
        <v>100</v>
      </c>
    </row>
    <row r="66" spans="2:6" s="4" customFormat="1" ht="14.25" customHeight="1" x14ac:dyDescent="0.25">
      <c r="B66" s="79"/>
      <c r="C66" s="80"/>
      <c r="D66" s="81"/>
      <c r="E66" s="105"/>
      <c r="F66" s="107"/>
    </row>
    <row r="67" spans="2:6" ht="17.25" customHeight="1" thickBot="1" x14ac:dyDescent="0.3">
      <c r="B67" s="79"/>
      <c r="C67" s="80"/>
      <c r="D67" s="81"/>
      <c r="E67" s="77"/>
      <c r="F67" s="78"/>
    </row>
    <row r="68" spans="2:6" ht="28.2" thickBot="1" x14ac:dyDescent="0.3">
      <c r="B68" s="31"/>
      <c r="C68" s="76" t="s">
        <v>92</v>
      </c>
      <c r="D68" s="32" t="s">
        <v>23</v>
      </c>
      <c r="E68" s="32" t="s">
        <v>26</v>
      </c>
      <c r="F68" s="78"/>
    </row>
    <row r="69" spans="2:6" ht="24" customHeight="1" x14ac:dyDescent="0.25">
      <c r="B69" s="86">
        <v>1</v>
      </c>
      <c r="C69" s="87" t="s">
        <v>84</v>
      </c>
      <c r="D69" s="117">
        <v>0</v>
      </c>
      <c r="E69" s="117">
        <f>D69*1.14</f>
        <v>0</v>
      </c>
      <c r="F69" s="379" t="s">
        <v>103</v>
      </c>
    </row>
    <row r="70" spans="2:6" ht="24" customHeight="1" x14ac:dyDescent="0.25">
      <c r="B70" s="88">
        <v>2</v>
      </c>
      <c r="C70" s="89" t="s">
        <v>85</v>
      </c>
      <c r="D70" s="119">
        <v>0</v>
      </c>
      <c r="E70" s="119">
        <f t="shared" ref="E70:E75" si="0">D70*1.14</f>
        <v>0</v>
      </c>
      <c r="F70" s="379"/>
    </row>
    <row r="71" spans="2:6" ht="24" customHeight="1" x14ac:dyDescent="0.25">
      <c r="B71" s="88">
        <v>3</v>
      </c>
      <c r="C71" s="89" t="s">
        <v>22</v>
      </c>
      <c r="D71" s="119">
        <v>0</v>
      </c>
      <c r="E71" s="119">
        <f t="shared" si="0"/>
        <v>0</v>
      </c>
      <c r="F71" s="379"/>
    </row>
    <row r="72" spans="2:6" ht="24" customHeight="1" x14ac:dyDescent="0.25">
      <c r="B72" s="88">
        <v>4</v>
      </c>
      <c r="C72" s="89" t="s">
        <v>134</v>
      </c>
      <c r="D72" s="119">
        <v>0</v>
      </c>
      <c r="E72" s="119">
        <f t="shared" si="0"/>
        <v>0</v>
      </c>
      <c r="F72" s="379"/>
    </row>
    <row r="73" spans="2:6" ht="24" customHeight="1" x14ac:dyDescent="0.25">
      <c r="B73" s="88">
        <v>5</v>
      </c>
      <c r="C73" s="89" t="s">
        <v>135</v>
      </c>
      <c r="D73" s="119">
        <v>0</v>
      </c>
      <c r="E73" s="119">
        <f t="shared" si="0"/>
        <v>0</v>
      </c>
      <c r="F73" s="379"/>
    </row>
    <row r="74" spans="2:6" ht="24" customHeight="1" x14ac:dyDescent="0.25">
      <c r="B74" s="88">
        <v>6</v>
      </c>
      <c r="C74" s="89" t="s">
        <v>137</v>
      </c>
      <c r="D74" s="119">
        <v>0</v>
      </c>
      <c r="E74" s="119">
        <f t="shared" si="0"/>
        <v>0</v>
      </c>
      <c r="F74" s="379"/>
    </row>
    <row r="75" spans="2:6" ht="24" customHeight="1" thickBot="1" x14ac:dyDescent="0.3">
      <c r="B75" s="90">
        <v>7</v>
      </c>
      <c r="C75" s="91" t="s">
        <v>25</v>
      </c>
      <c r="D75" s="128"/>
      <c r="E75" s="128">
        <f t="shared" si="0"/>
        <v>0</v>
      </c>
      <c r="F75" s="379"/>
    </row>
    <row r="76" spans="2:6" x14ac:dyDescent="0.25">
      <c r="B76" s="12"/>
      <c r="C76" s="92"/>
      <c r="D76" s="13"/>
      <c r="E76" s="93"/>
      <c r="F76" s="72"/>
    </row>
    <row r="77" spans="2:6" ht="29.25" customHeight="1" thickBot="1" x14ac:dyDescent="0.45">
      <c r="B77" s="387" t="s">
        <v>31</v>
      </c>
      <c r="C77" s="372"/>
      <c r="D77" s="20"/>
      <c r="E77" s="62"/>
      <c r="F77" s="68"/>
    </row>
    <row r="78" spans="2:6" ht="28.2" thickBot="1" x14ac:dyDescent="0.3">
      <c r="B78" s="37" t="s">
        <v>7</v>
      </c>
      <c r="C78" s="37" t="s">
        <v>0</v>
      </c>
      <c r="D78" s="32" t="s">
        <v>6</v>
      </c>
      <c r="E78" s="340" t="s">
        <v>32</v>
      </c>
      <c r="F78" s="340"/>
    </row>
    <row r="79" spans="2:6" ht="43.5" customHeight="1" thickBot="1" x14ac:dyDescent="0.3">
      <c r="B79" s="35">
        <v>1</v>
      </c>
      <c r="C79" s="36" t="s">
        <v>38</v>
      </c>
      <c r="D79" s="163"/>
      <c r="E79" s="366"/>
      <c r="F79" s="366"/>
    </row>
    <row r="80" spans="2:6" x14ac:dyDescent="0.25">
      <c r="B80" s="18"/>
      <c r="C80" s="13"/>
      <c r="D80" s="13"/>
      <c r="E80" s="13"/>
      <c r="F80" s="14"/>
    </row>
    <row r="81" spans="2:6" x14ac:dyDescent="0.25">
      <c r="B81" s="18"/>
      <c r="C81" s="13"/>
      <c r="D81" s="13"/>
      <c r="E81" s="13"/>
      <c r="F81" s="14"/>
    </row>
    <row r="82" spans="2:6" ht="17.25" customHeight="1" x14ac:dyDescent="0.25">
      <c r="B82" s="383" t="s">
        <v>33</v>
      </c>
      <c r="C82" s="364"/>
      <c r="D82" s="13"/>
      <c r="E82" s="13"/>
      <c r="F82" s="14"/>
    </row>
    <row r="83" spans="2:6" ht="21" customHeight="1" x14ac:dyDescent="0.25">
      <c r="B83" s="384" t="s">
        <v>34</v>
      </c>
      <c r="C83" s="345"/>
      <c r="D83" s="345"/>
      <c r="E83" s="345"/>
      <c r="F83" s="385"/>
    </row>
    <row r="84" spans="2:6" ht="14.4" thickBot="1" x14ac:dyDescent="0.3">
      <c r="B84" s="18"/>
      <c r="C84" s="13"/>
      <c r="D84" s="13"/>
      <c r="E84" s="13"/>
      <c r="F84" s="14"/>
    </row>
    <row r="85" spans="2:6" ht="43.5" customHeight="1" thickBot="1" x14ac:dyDescent="0.3">
      <c r="B85" s="37" t="s">
        <v>7</v>
      </c>
      <c r="C85" s="37" t="s">
        <v>35</v>
      </c>
      <c r="D85" s="32" t="s">
        <v>36</v>
      </c>
      <c r="E85" s="37" t="s">
        <v>37</v>
      </c>
      <c r="F85" s="14"/>
    </row>
    <row r="86" spans="2:6" ht="25.5" customHeight="1" x14ac:dyDescent="0.25">
      <c r="B86" s="30">
        <v>1</v>
      </c>
      <c r="C86" s="114" t="s">
        <v>39</v>
      </c>
      <c r="D86" s="111">
        <v>0.5</v>
      </c>
      <c r="E86" s="114"/>
      <c r="F86" s="14"/>
    </row>
    <row r="87" spans="2:6" ht="25.5" customHeight="1" x14ac:dyDescent="0.25">
      <c r="B87" s="39">
        <v>2</v>
      </c>
      <c r="C87" s="115" t="s">
        <v>40</v>
      </c>
      <c r="D87" s="112">
        <v>0.3</v>
      </c>
      <c r="E87" s="115"/>
      <c r="F87" s="14"/>
    </row>
    <row r="88" spans="2:6" ht="25.5" customHeight="1" x14ac:dyDescent="0.25">
      <c r="B88" s="39">
        <v>3</v>
      </c>
      <c r="C88" s="115" t="s">
        <v>5</v>
      </c>
      <c r="D88" s="112">
        <v>0.2</v>
      </c>
      <c r="E88" s="115"/>
      <c r="F88" s="14"/>
    </row>
    <row r="89" spans="2:6" ht="25.5" customHeight="1" x14ac:dyDescent="0.25">
      <c r="B89" s="39">
        <v>4</v>
      </c>
      <c r="C89" s="115" t="s">
        <v>41</v>
      </c>
      <c r="D89" s="112">
        <v>0</v>
      </c>
      <c r="E89" s="115"/>
      <c r="F89" s="14"/>
    </row>
    <row r="90" spans="2:6" ht="25.5" customHeight="1" x14ac:dyDescent="0.25">
      <c r="B90" s="39">
        <v>5</v>
      </c>
      <c r="C90" s="115" t="s">
        <v>25</v>
      </c>
      <c r="D90" s="112">
        <v>0</v>
      </c>
      <c r="E90" s="115"/>
      <c r="F90" s="14"/>
    </row>
    <row r="91" spans="2:6" ht="25.5" customHeight="1" thickBot="1" x14ac:dyDescent="0.3">
      <c r="B91" s="40">
        <v>6</v>
      </c>
      <c r="C91" s="115" t="s">
        <v>25</v>
      </c>
      <c r="D91" s="113">
        <v>0</v>
      </c>
      <c r="E91" s="129"/>
      <c r="F91" s="14"/>
    </row>
    <row r="92" spans="2:6" ht="14.4" thickBot="1" x14ac:dyDescent="0.3">
      <c r="B92" s="33"/>
      <c r="C92" s="34"/>
      <c r="D92" s="38">
        <f>SUM(D86:D91)</f>
        <v>1</v>
      </c>
      <c r="E92" s="35"/>
      <c r="F92" s="14"/>
    </row>
    <row r="93" spans="2:6" x14ac:dyDescent="0.25">
      <c r="B93" s="18"/>
      <c r="C93" s="13"/>
      <c r="D93" s="13"/>
      <c r="E93" s="13"/>
      <c r="F93" s="14"/>
    </row>
    <row r="94" spans="2:6" ht="14.4" thickBot="1" x14ac:dyDescent="0.3">
      <c r="B94" s="73"/>
      <c r="C94" s="74"/>
      <c r="D94" s="74"/>
      <c r="E94" s="74"/>
      <c r="F94" s="75"/>
    </row>
    <row r="96" spans="2:6" ht="14.4" x14ac:dyDescent="0.3">
      <c r="B96" s="145" t="s">
        <v>124</v>
      </c>
    </row>
  </sheetData>
  <mergeCells count="17">
    <mergeCell ref="D1:F3"/>
    <mergeCell ref="D4:F4"/>
    <mergeCell ref="D7:F7"/>
    <mergeCell ref="D8:F8"/>
    <mergeCell ref="D9:F9"/>
    <mergeCell ref="E79:F79"/>
    <mergeCell ref="B82:C82"/>
    <mergeCell ref="B83:F83"/>
    <mergeCell ref="B14:D14"/>
    <mergeCell ref="B77:C77"/>
    <mergeCell ref="E78:F78"/>
    <mergeCell ref="B64:D64"/>
    <mergeCell ref="B11:C11"/>
    <mergeCell ref="E63:F63"/>
    <mergeCell ref="F69:F75"/>
    <mergeCell ref="D11:E11"/>
    <mergeCell ref="D12:E12"/>
  </mergeCells>
  <printOptions horizontalCentered="1"/>
  <pageMargins left="0.70866141732283472" right="0.70866141732283472" top="0.74803149606299213" bottom="0.74803149606299213" header="0.31496062992125984" footer="0.31496062992125984"/>
  <pageSetup paperSize="9" scale="71" fitToHeight="2" orientation="portrait" horizontalDpi="0" verticalDpi="0" r:id="rId1"/>
  <headerFooter>
    <oddFooter>&amp;L&amp;D&amp;C&amp;P of &amp;N&amp;R&amp;A</oddFooter>
  </headerFooter>
  <rowBreaks count="1" manualBreakCount="1">
    <brk id="46" min="1"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B10:H27"/>
  <sheetViews>
    <sheetView view="pageBreakPreview" topLeftCell="A12" zoomScale="106" zoomScaleNormal="100" zoomScaleSheetLayoutView="106" workbookViewId="0">
      <selection activeCell="D11" sqref="D11:E11"/>
    </sheetView>
  </sheetViews>
  <sheetFormatPr defaultColWidth="9.109375" defaultRowHeight="13.2" x14ac:dyDescent="0.25"/>
  <cols>
    <col min="1" max="1" width="9.109375" style="204"/>
    <col min="2" max="2" width="19.33203125" style="204" customWidth="1"/>
    <col min="3" max="3" width="9.109375" style="204"/>
    <col min="4" max="4" width="15.5546875" style="204" customWidth="1"/>
    <col min="5" max="5" width="15.6640625" style="204" customWidth="1"/>
    <col min="6" max="6" width="13.44140625" style="204" customWidth="1"/>
    <col min="7" max="7" width="10.33203125" style="204" customWidth="1"/>
    <col min="8" max="8" width="14" style="204" customWidth="1"/>
    <col min="9" max="16384" width="9.109375" style="204"/>
  </cols>
  <sheetData>
    <row r="10" spans="2:8" ht="13.8" thickBot="1" x14ac:dyDescent="0.3"/>
    <row r="11" spans="2:8" ht="13.8" thickBot="1" x14ac:dyDescent="0.3">
      <c r="B11" s="404" t="s">
        <v>187</v>
      </c>
      <c r="C11" s="405"/>
      <c r="D11" s="405"/>
      <c r="E11" s="405"/>
      <c r="F11" s="405"/>
      <c r="G11" s="405"/>
      <c r="H11" s="406"/>
    </row>
    <row r="14" spans="2:8" ht="41.4" x14ac:dyDescent="0.25">
      <c r="B14" s="207" t="s">
        <v>175</v>
      </c>
      <c r="D14" s="208" t="s">
        <v>178</v>
      </c>
      <c r="E14" s="208" t="s">
        <v>177</v>
      </c>
      <c r="F14" s="209" t="s">
        <v>179</v>
      </c>
      <c r="G14" s="209" t="s">
        <v>186</v>
      </c>
      <c r="H14" s="209" t="s">
        <v>180</v>
      </c>
    </row>
    <row r="15" spans="2:8" x14ac:dyDescent="0.25">
      <c r="B15" s="207" t="s">
        <v>176</v>
      </c>
      <c r="D15" s="210">
        <f>' 1.1 TRANSACTION FEE OBT'!F29</f>
        <v>0</v>
      </c>
      <c r="E15" s="211">
        <f>' 1.1 TRANSACTION FEE OBT'!C39</f>
        <v>0</v>
      </c>
      <c r="F15" s="211">
        <f>D15+E15</f>
        <v>0</v>
      </c>
      <c r="G15" s="212">
        <f>' 1.2 TRANS FEE TRADITIONAL'!F31</f>
        <v>0</v>
      </c>
      <c r="H15" s="213">
        <f>SUM(F15:G15)</f>
        <v>0</v>
      </c>
    </row>
    <row r="16" spans="2:8" x14ac:dyDescent="0.25">
      <c r="D16" s="206"/>
    </row>
    <row r="17" spans="2:8" x14ac:dyDescent="0.25">
      <c r="B17" s="205"/>
      <c r="D17" s="206"/>
    </row>
    <row r="18" spans="2:8" x14ac:dyDescent="0.25">
      <c r="B18" s="207" t="s">
        <v>181</v>
      </c>
      <c r="D18" s="401"/>
      <c r="E18" s="401"/>
      <c r="F18" s="401"/>
      <c r="G18" s="401"/>
      <c r="H18" s="401"/>
    </row>
    <row r="19" spans="2:8" x14ac:dyDescent="0.25">
      <c r="B19" s="207" t="s">
        <v>182</v>
      </c>
      <c r="D19" s="401"/>
      <c r="E19" s="401"/>
      <c r="F19" s="401"/>
      <c r="G19" s="401"/>
      <c r="H19" s="401"/>
    </row>
    <row r="20" spans="2:8" x14ac:dyDescent="0.25">
      <c r="B20" s="207" t="s">
        <v>183</v>
      </c>
      <c r="D20" s="401"/>
      <c r="E20" s="401"/>
      <c r="F20" s="401"/>
      <c r="G20" s="401"/>
      <c r="H20" s="401"/>
    </row>
    <row r="21" spans="2:8" x14ac:dyDescent="0.25">
      <c r="B21" s="207" t="s">
        <v>184</v>
      </c>
      <c r="D21" s="401"/>
      <c r="E21" s="401"/>
      <c r="F21" s="401"/>
      <c r="G21" s="401"/>
      <c r="H21" s="401"/>
    </row>
    <row r="22" spans="2:8" x14ac:dyDescent="0.25">
      <c r="B22" s="207"/>
      <c r="D22" s="401"/>
      <c r="E22" s="401"/>
      <c r="F22" s="401"/>
      <c r="G22" s="401"/>
      <c r="H22" s="401"/>
    </row>
    <row r="23" spans="2:8" ht="31.5" customHeight="1" x14ac:dyDescent="0.25">
      <c r="B23" s="402" t="s">
        <v>185</v>
      </c>
      <c r="C23" s="403"/>
      <c r="D23" s="401"/>
      <c r="E23" s="401"/>
      <c r="F23" s="401"/>
      <c r="G23" s="401"/>
      <c r="H23" s="401"/>
    </row>
    <row r="24" spans="2:8" x14ac:dyDescent="0.25">
      <c r="D24" s="401"/>
      <c r="E24" s="401"/>
      <c r="F24" s="401"/>
      <c r="G24" s="401"/>
      <c r="H24" s="401"/>
    </row>
    <row r="25" spans="2:8" x14ac:dyDescent="0.25">
      <c r="D25" s="401"/>
      <c r="E25" s="401"/>
      <c r="F25" s="401"/>
      <c r="G25" s="401"/>
      <c r="H25" s="401"/>
    </row>
    <row r="26" spans="2:8" x14ac:dyDescent="0.25">
      <c r="D26" s="401"/>
      <c r="E26" s="401"/>
      <c r="F26" s="401"/>
      <c r="G26" s="401"/>
      <c r="H26" s="401"/>
    </row>
    <row r="27" spans="2:8" x14ac:dyDescent="0.25">
      <c r="D27" s="401"/>
      <c r="E27" s="401"/>
      <c r="F27" s="401"/>
      <c r="G27" s="401"/>
      <c r="H27" s="401"/>
    </row>
  </sheetData>
  <mergeCells count="7">
    <mergeCell ref="D22:H27"/>
    <mergeCell ref="B23:C23"/>
    <mergeCell ref="B11:H11"/>
    <mergeCell ref="D18:H18"/>
    <mergeCell ref="D19:H19"/>
    <mergeCell ref="D20:H20"/>
    <mergeCell ref="D21:H21"/>
  </mergeCells>
  <pageMargins left="0.25" right="0.25" top="0.75" bottom="0.75" header="0.3" footer="0.3"/>
  <pageSetup paperSize="9" scale="94"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FF0000"/>
    <pageSetUpPr fitToPage="1"/>
  </sheetPr>
  <dimension ref="A1:I57"/>
  <sheetViews>
    <sheetView workbookViewId="0">
      <selection activeCell="D11" sqref="D11:E11"/>
    </sheetView>
  </sheetViews>
  <sheetFormatPr defaultRowHeight="13.2" x14ac:dyDescent="0.25"/>
  <cols>
    <col min="1" max="1" width="25" customWidth="1"/>
    <col min="2" max="2" width="13.5546875" customWidth="1"/>
    <col min="4" max="4" width="11.5546875" customWidth="1"/>
    <col min="5" max="5" width="13.88671875" customWidth="1"/>
    <col min="7" max="7" width="11.109375" customWidth="1"/>
  </cols>
  <sheetData>
    <row r="1" spans="1:9" x14ac:dyDescent="0.25">
      <c r="A1" s="5"/>
      <c r="B1" s="6"/>
      <c r="C1" s="6"/>
      <c r="D1" s="6"/>
      <c r="E1" s="6"/>
      <c r="F1" s="6"/>
      <c r="G1" s="6"/>
      <c r="H1" s="6"/>
      <c r="I1" s="7"/>
    </row>
    <row r="2" spans="1:9" x14ac:dyDescent="0.25">
      <c r="A2" s="8"/>
      <c r="B2" s="9"/>
      <c r="C2" s="9"/>
      <c r="D2" s="9"/>
      <c r="E2" s="9"/>
      <c r="F2" s="9"/>
      <c r="G2" s="9"/>
      <c r="H2" s="9"/>
      <c r="I2" s="10"/>
    </row>
    <row r="3" spans="1:9" x14ac:dyDescent="0.25">
      <c r="A3" s="8"/>
      <c r="B3" s="9"/>
      <c r="C3" s="9"/>
      <c r="D3" s="9"/>
      <c r="E3" s="9"/>
      <c r="F3" s="9"/>
      <c r="G3" s="9"/>
      <c r="H3" s="9"/>
      <c r="I3" s="10"/>
    </row>
    <row r="4" spans="1:9" x14ac:dyDescent="0.25">
      <c r="A4" s="8"/>
      <c r="B4" s="9"/>
      <c r="C4" s="9"/>
      <c r="D4" s="9"/>
      <c r="E4" s="9"/>
      <c r="F4" s="9"/>
      <c r="G4" s="9"/>
      <c r="H4" s="9"/>
      <c r="I4" s="10"/>
    </row>
    <row r="5" spans="1:9" x14ac:dyDescent="0.25">
      <c r="A5" s="8"/>
      <c r="B5" s="9"/>
      <c r="C5" s="9"/>
      <c r="D5" s="9"/>
      <c r="E5" s="9"/>
      <c r="F5" s="9"/>
      <c r="G5" s="9"/>
      <c r="H5" s="9"/>
      <c r="I5" s="10"/>
    </row>
    <row r="6" spans="1:9" x14ac:dyDescent="0.25">
      <c r="A6" s="8"/>
      <c r="B6" s="9"/>
      <c r="C6" s="9"/>
      <c r="D6" s="9"/>
      <c r="E6" s="9"/>
      <c r="F6" s="9"/>
      <c r="G6" s="9"/>
      <c r="H6" s="9"/>
      <c r="I6" s="10"/>
    </row>
    <row r="7" spans="1:9" ht="13.8" thickBot="1" x14ac:dyDescent="0.3">
      <c r="A7" s="8"/>
      <c r="B7" s="9"/>
      <c r="C7" s="9"/>
      <c r="D7" s="9"/>
      <c r="E7" s="9"/>
      <c r="F7" s="9"/>
      <c r="G7" s="9"/>
      <c r="H7" s="9"/>
      <c r="I7" s="10"/>
    </row>
    <row r="8" spans="1:9" ht="14.4" thickBot="1" x14ac:dyDescent="0.3">
      <c r="A8" s="327" t="s">
        <v>8</v>
      </c>
      <c r="B8" s="327"/>
      <c r="C8" s="414" t="str">
        <f>'COVER SHEET'!$E17</f>
        <v>UMALUSI (T0004)</v>
      </c>
      <c r="D8" s="414"/>
      <c r="E8" s="414"/>
      <c r="F8" s="414"/>
      <c r="G8" s="414"/>
      <c r="H8" s="414"/>
      <c r="I8" s="414"/>
    </row>
    <row r="9" spans="1:9" ht="71.400000000000006" customHeight="1" thickBot="1" x14ac:dyDescent="0.3">
      <c r="A9" s="327" t="s">
        <v>9</v>
      </c>
      <c r="B9" s="327"/>
      <c r="C9" s="415" t="str">
        <f>'COVER SHEET'!$E19</f>
        <v>APPOINTMENT OF A SERVICE PROVIDER TO PROVIDE TRAVEL MANAGEMENT AND RELATED SERVICES FOR UMALUSI FOR A PERIOD OF FIVE (5) YEARS</v>
      </c>
      <c r="D9" s="415"/>
      <c r="E9" s="415"/>
      <c r="F9" s="415"/>
      <c r="G9" s="415"/>
      <c r="H9" s="415"/>
      <c r="I9" s="415"/>
    </row>
    <row r="10" spans="1:9" ht="14.4" thickBot="1" x14ac:dyDescent="0.3">
      <c r="A10" s="327" t="s">
        <v>2</v>
      </c>
      <c r="B10" s="327"/>
      <c r="C10" s="414">
        <f>'COVER SHEET'!$E21</f>
        <v>0</v>
      </c>
      <c r="D10" s="414"/>
      <c r="E10" s="414"/>
      <c r="F10" s="414"/>
      <c r="G10" s="414"/>
      <c r="H10" s="414"/>
      <c r="I10" s="414"/>
    </row>
    <row r="11" spans="1:9" x14ac:dyDescent="0.25">
      <c r="A11" s="8"/>
      <c r="B11" s="9"/>
      <c r="C11" s="9"/>
      <c r="D11" s="9"/>
      <c r="E11" s="9"/>
      <c r="F11" s="9"/>
      <c r="G11" s="9"/>
      <c r="H11" s="9"/>
      <c r="I11" s="10"/>
    </row>
    <row r="12" spans="1:9" x14ac:dyDescent="0.25">
      <c r="A12" s="8"/>
      <c r="B12" s="9"/>
      <c r="C12" s="9"/>
      <c r="D12" s="9"/>
      <c r="E12" s="9"/>
      <c r="F12" s="9"/>
      <c r="G12" s="9"/>
      <c r="H12" s="9"/>
      <c r="I12" s="10"/>
    </row>
    <row r="13" spans="1:9" ht="13.8" x14ac:dyDescent="0.25">
      <c r="A13" s="320" t="s">
        <v>4</v>
      </c>
      <c r="B13" s="321"/>
      <c r="C13" s="321"/>
      <c r="D13" s="321"/>
      <c r="E13" s="321"/>
      <c r="F13" s="321"/>
      <c r="G13" s="321"/>
      <c r="H13" s="321"/>
      <c r="I13" s="322"/>
    </row>
    <row r="14" spans="1:9" x14ac:dyDescent="0.25">
      <c r="A14" s="17" t="s">
        <v>3</v>
      </c>
      <c r="B14" s="9"/>
      <c r="C14" s="9"/>
      <c r="D14" s="9"/>
      <c r="E14" s="9"/>
      <c r="F14" s="9"/>
      <c r="G14" s="9"/>
      <c r="H14" s="9"/>
      <c r="I14" s="10"/>
    </row>
    <row r="15" spans="1:9" x14ac:dyDescent="0.25">
      <c r="A15" s="17"/>
      <c r="B15" s="9"/>
      <c r="C15" s="9"/>
      <c r="D15" s="9"/>
      <c r="E15" s="9"/>
      <c r="F15" s="9"/>
      <c r="G15" s="9"/>
      <c r="H15" s="9"/>
      <c r="I15" s="10"/>
    </row>
    <row r="16" spans="1:9" ht="54.75" customHeight="1" x14ac:dyDescent="0.25">
      <c r="A16" s="290" t="s">
        <v>127</v>
      </c>
      <c r="B16" s="291"/>
      <c r="C16" s="291"/>
      <c r="D16" s="291"/>
      <c r="E16" s="291"/>
      <c r="F16" s="291"/>
      <c r="G16" s="291"/>
      <c r="H16" s="291"/>
      <c r="I16" s="292"/>
    </row>
    <row r="17" spans="1:9" ht="13.8" thickBot="1" x14ac:dyDescent="0.3">
      <c r="A17" s="286"/>
      <c r="B17" s="284"/>
      <c r="C17" s="284"/>
      <c r="D17" s="284"/>
      <c r="E17" s="284"/>
      <c r="F17" s="284"/>
      <c r="G17" s="284"/>
      <c r="H17" s="284"/>
      <c r="I17" s="285"/>
    </row>
    <row r="18" spans="1:9" ht="21.75" customHeight="1" x14ac:dyDescent="0.25">
      <c r="A18" s="308" t="s">
        <v>128</v>
      </c>
      <c r="B18" s="309"/>
      <c r="C18" s="309"/>
      <c r="D18" s="309"/>
      <c r="E18" s="309"/>
      <c r="F18" s="309"/>
      <c r="G18" s="309"/>
      <c r="H18" s="309"/>
      <c r="I18" s="310"/>
    </row>
    <row r="19" spans="1:9" ht="28.5" customHeight="1" x14ac:dyDescent="0.25">
      <c r="A19" s="315" t="s">
        <v>118</v>
      </c>
      <c r="B19" s="323"/>
      <c r="C19" s="323"/>
      <c r="D19" s="324"/>
      <c r="E19" s="407">
        <f>' 1.1 TRANSACTION FEE OBT'!F29</f>
        <v>0</v>
      </c>
      <c r="F19" s="408"/>
      <c r="G19" s="409"/>
      <c r="H19" s="325" t="s">
        <v>95</v>
      </c>
      <c r="I19" s="326"/>
    </row>
    <row r="20" spans="1:9" x14ac:dyDescent="0.25">
      <c r="A20" s="410" t="s">
        <v>94</v>
      </c>
      <c r="B20" s="411"/>
      <c r="C20" s="411"/>
      <c r="D20" s="411"/>
      <c r="E20" s="411"/>
      <c r="F20" s="411"/>
      <c r="G20" s="411"/>
      <c r="H20" s="411"/>
      <c r="I20" s="412"/>
    </row>
    <row r="21" spans="1:9" ht="24" customHeight="1" thickBot="1" x14ac:dyDescent="0.3">
      <c r="A21" s="312"/>
      <c r="B21" s="313"/>
      <c r="C21" s="313"/>
      <c r="D21" s="313"/>
      <c r="E21" s="313"/>
      <c r="F21" s="313"/>
      <c r="G21" s="313"/>
      <c r="H21" s="313"/>
      <c r="I21" s="314"/>
    </row>
    <row r="22" spans="1:9" x14ac:dyDescent="0.25">
      <c r="A22" s="95"/>
      <c r="B22" s="96"/>
      <c r="C22" s="96"/>
      <c r="D22" s="96"/>
      <c r="E22" s="96"/>
      <c r="F22" s="96"/>
      <c r="G22" s="96"/>
      <c r="H22" s="96"/>
      <c r="I22" s="97"/>
    </row>
    <row r="23" spans="1:9" ht="13.8" thickBot="1" x14ac:dyDescent="0.3">
      <c r="A23" s="98"/>
      <c r="B23" s="99"/>
      <c r="C23" s="99"/>
      <c r="D23" s="99"/>
      <c r="E23" s="99"/>
      <c r="F23" s="99"/>
      <c r="G23" s="99"/>
      <c r="H23" s="99"/>
      <c r="I23" s="100"/>
    </row>
    <row r="24" spans="1:9" x14ac:dyDescent="0.25">
      <c r="A24" s="308" t="s">
        <v>129</v>
      </c>
      <c r="B24" s="309"/>
      <c r="C24" s="309"/>
      <c r="D24" s="309"/>
      <c r="E24" s="309"/>
      <c r="F24" s="309"/>
      <c r="G24" s="309"/>
      <c r="H24" s="309"/>
      <c r="I24" s="310"/>
    </row>
    <row r="25" spans="1:9" ht="28.5" customHeight="1" x14ac:dyDescent="0.25">
      <c r="A25" s="315" t="s">
        <v>117</v>
      </c>
      <c r="B25" s="323"/>
      <c r="C25" s="323"/>
      <c r="D25" s="324"/>
      <c r="E25" s="407" t="e">
        <f>'2. TRANSACTION FEE OFFSITE '!F26</f>
        <v>#DIV/0!</v>
      </c>
      <c r="F25" s="408"/>
      <c r="G25" s="409"/>
      <c r="H25" s="325" t="s">
        <v>95</v>
      </c>
      <c r="I25" s="326"/>
    </row>
    <row r="26" spans="1:9" x14ac:dyDescent="0.25">
      <c r="A26" s="410" t="s">
        <v>94</v>
      </c>
      <c r="B26" s="411"/>
      <c r="C26" s="411"/>
      <c r="D26" s="411"/>
      <c r="E26" s="411"/>
      <c r="F26" s="411"/>
      <c r="G26" s="411"/>
      <c r="H26" s="411"/>
      <c r="I26" s="412"/>
    </row>
    <row r="27" spans="1:9" ht="34.5" customHeight="1" thickBot="1" x14ac:dyDescent="0.3">
      <c r="A27" s="312"/>
      <c r="B27" s="313"/>
      <c r="C27" s="313"/>
      <c r="D27" s="313"/>
      <c r="E27" s="313"/>
      <c r="F27" s="313"/>
      <c r="G27" s="313"/>
      <c r="H27" s="313"/>
      <c r="I27" s="314"/>
    </row>
    <row r="28" spans="1:9" x14ac:dyDescent="0.25">
      <c r="A28" s="98"/>
      <c r="B28" s="99"/>
      <c r="C28" s="99"/>
      <c r="D28" s="99"/>
      <c r="E28" s="99"/>
      <c r="F28" s="99"/>
      <c r="G28" s="99"/>
      <c r="H28" s="99"/>
      <c r="I28" s="100"/>
    </row>
    <row r="29" spans="1:9" ht="13.8" thickBot="1" x14ac:dyDescent="0.3">
      <c r="A29" s="95"/>
      <c r="B29" s="96"/>
      <c r="C29" s="96"/>
      <c r="D29" s="96"/>
      <c r="E29" s="96"/>
      <c r="F29" s="96"/>
      <c r="G29" s="96"/>
      <c r="H29" s="96"/>
      <c r="I29" s="97"/>
    </row>
    <row r="30" spans="1:9" x14ac:dyDescent="0.25">
      <c r="A30" s="308" t="s">
        <v>143</v>
      </c>
      <c r="B30" s="309"/>
      <c r="C30" s="309"/>
      <c r="D30" s="309"/>
      <c r="E30" s="309"/>
      <c r="F30" s="309"/>
      <c r="G30" s="309"/>
      <c r="H30" s="309"/>
      <c r="I30" s="310"/>
    </row>
    <row r="31" spans="1:9" ht="26.4" customHeight="1" x14ac:dyDescent="0.25">
      <c r="A31" s="315" t="s">
        <v>119</v>
      </c>
      <c r="B31" s="316"/>
      <c r="C31" s="316"/>
      <c r="D31" s="317"/>
      <c r="E31" s="407" t="e">
        <f>'3. MANAGEMENT FEE ONSITE'!E62</f>
        <v>#DIV/0!</v>
      </c>
      <c r="F31" s="408"/>
      <c r="G31" s="409"/>
      <c r="H31" s="281" t="s">
        <v>95</v>
      </c>
      <c r="I31" s="282"/>
    </row>
    <row r="32" spans="1:9" ht="13.5" customHeight="1" x14ac:dyDescent="0.25">
      <c r="A32" s="410" t="s">
        <v>94</v>
      </c>
      <c r="B32" s="411"/>
      <c r="C32" s="411"/>
      <c r="D32" s="411"/>
      <c r="E32" s="411"/>
      <c r="F32" s="411"/>
      <c r="G32" s="411"/>
      <c r="H32" s="411"/>
      <c r="I32" s="412"/>
    </row>
    <row r="33" spans="1:9" ht="31.5" customHeight="1" thickBot="1" x14ac:dyDescent="0.3">
      <c r="A33" s="305"/>
      <c r="B33" s="306"/>
      <c r="C33" s="306"/>
      <c r="D33" s="306"/>
      <c r="E33" s="306"/>
      <c r="F33" s="306"/>
      <c r="G33" s="306"/>
      <c r="H33" s="306"/>
      <c r="I33" s="307"/>
    </row>
    <row r="34" spans="1:9" x14ac:dyDescent="0.25">
      <c r="A34" s="95"/>
      <c r="B34" s="96"/>
      <c r="C34" s="96"/>
      <c r="D34" s="96"/>
      <c r="E34" s="96"/>
      <c r="F34" s="96"/>
      <c r="G34" s="96"/>
      <c r="H34" s="96"/>
      <c r="I34" s="97"/>
    </row>
    <row r="35" spans="1:9" ht="13.8" thickBot="1" x14ac:dyDescent="0.3">
      <c r="A35" s="98"/>
      <c r="B35" s="99"/>
      <c r="C35" s="99"/>
      <c r="D35" s="99"/>
      <c r="E35" s="99"/>
      <c r="F35" s="99"/>
      <c r="G35" s="99"/>
      <c r="H35" s="99"/>
      <c r="I35" s="100"/>
    </row>
    <row r="36" spans="1:9" x14ac:dyDescent="0.25">
      <c r="A36" s="308" t="s">
        <v>144</v>
      </c>
      <c r="B36" s="309"/>
      <c r="C36" s="309"/>
      <c r="D36" s="309"/>
      <c r="E36" s="309"/>
      <c r="F36" s="309"/>
      <c r="G36" s="309"/>
      <c r="H36" s="309"/>
      <c r="I36" s="310"/>
    </row>
    <row r="37" spans="1:9" ht="27" customHeight="1" x14ac:dyDescent="0.25">
      <c r="A37" s="315" t="s">
        <v>120</v>
      </c>
      <c r="B37" s="316"/>
      <c r="C37" s="316"/>
      <c r="D37" s="317"/>
      <c r="E37" s="407" t="e">
        <f>'4. MANAGEMENT FEE OFFSITE'!E62</f>
        <v>#DIV/0!</v>
      </c>
      <c r="F37" s="408"/>
      <c r="G37" s="409"/>
      <c r="H37" s="281" t="s">
        <v>95</v>
      </c>
      <c r="I37" s="282"/>
    </row>
    <row r="38" spans="1:9" x14ac:dyDescent="0.25">
      <c r="A38" s="410" t="s">
        <v>94</v>
      </c>
      <c r="B38" s="411"/>
      <c r="C38" s="411"/>
      <c r="D38" s="411"/>
      <c r="E38" s="411"/>
      <c r="F38" s="411"/>
      <c r="G38" s="411"/>
      <c r="H38" s="411"/>
      <c r="I38" s="412"/>
    </row>
    <row r="39" spans="1:9" ht="29.25" customHeight="1" thickBot="1" x14ac:dyDescent="0.3">
      <c r="A39" s="303"/>
      <c r="B39" s="304"/>
      <c r="C39" s="304"/>
      <c r="D39" s="304"/>
      <c r="E39" s="304"/>
      <c r="F39" s="304"/>
      <c r="G39" s="304"/>
      <c r="H39" s="304"/>
      <c r="I39" s="413"/>
    </row>
    <row r="40" spans="1:9" x14ac:dyDescent="0.25">
      <c r="A40" s="286"/>
      <c r="B40" s="284"/>
      <c r="C40" s="284"/>
      <c r="D40" s="284"/>
      <c r="E40" s="284"/>
      <c r="F40" s="284"/>
      <c r="G40" s="284"/>
      <c r="H40" s="284"/>
      <c r="I40" s="285"/>
    </row>
    <row r="41" spans="1:9" ht="39" customHeight="1" x14ac:dyDescent="0.25">
      <c r="A41" s="290" t="s">
        <v>102</v>
      </c>
      <c r="B41" s="291"/>
      <c r="C41" s="291"/>
      <c r="D41" s="291"/>
      <c r="E41" s="291"/>
      <c r="F41" s="291"/>
      <c r="G41" s="291"/>
      <c r="H41" s="291"/>
      <c r="I41" s="292"/>
    </row>
    <row r="42" spans="1:9" x14ac:dyDescent="0.25">
      <c r="A42" s="286"/>
      <c r="B42" s="284"/>
      <c r="C42" s="284"/>
      <c r="D42" s="284"/>
      <c r="E42" s="284"/>
      <c r="F42" s="284"/>
      <c r="G42" s="284"/>
      <c r="H42" s="284"/>
      <c r="I42" s="285"/>
    </row>
    <row r="43" spans="1:9" ht="27.75" customHeight="1" x14ac:dyDescent="0.25">
      <c r="A43" s="290" t="s">
        <v>101</v>
      </c>
      <c r="B43" s="291"/>
      <c r="C43" s="291"/>
      <c r="D43" s="291"/>
      <c r="E43" s="291"/>
      <c r="F43" s="291"/>
      <c r="G43" s="291"/>
      <c r="H43" s="291"/>
      <c r="I43" s="292"/>
    </row>
    <row r="44" spans="1:9" ht="10.5" customHeight="1" x14ac:dyDescent="0.25">
      <c r="A44" s="268"/>
      <c r="B44" s="293"/>
      <c r="C44" s="293"/>
      <c r="D44" s="293"/>
      <c r="E44" s="293"/>
      <c r="F44" s="293"/>
      <c r="G44" s="293"/>
      <c r="H44" s="293"/>
      <c r="I44" s="294"/>
    </row>
    <row r="45" spans="1:9" ht="38.25" customHeight="1" x14ac:dyDescent="0.25">
      <c r="A45" s="290" t="s">
        <v>96</v>
      </c>
      <c r="B45" s="295"/>
      <c r="C45" s="295"/>
      <c r="D45" s="295"/>
      <c r="E45" s="295"/>
      <c r="F45" s="295"/>
      <c r="G45" s="295"/>
      <c r="H45" s="295"/>
      <c r="I45" s="296"/>
    </row>
    <row r="46" spans="1:9" ht="13.8" thickBot="1" x14ac:dyDescent="0.3">
      <c r="A46" s="286"/>
      <c r="B46" s="284"/>
      <c r="C46" s="284"/>
      <c r="D46" s="284"/>
      <c r="E46" s="284"/>
      <c r="F46" s="284"/>
      <c r="G46" s="284"/>
      <c r="H46" s="284"/>
      <c r="I46" s="285"/>
    </row>
    <row r="47" spans="1:9" ht="41.25" customHeight="1" thickBot="1" x14ac:dyDescent="0.3">
      <c r="A47" s="297" t="s">
        <v>97</v>
      </c>
      <c r="B47" s="298"/>
      <c r="C47" s="299"/>
      <c r="D47" s="96"/>
      <c r="E47" s="297" t="s">
        <v>138</v>
      </c>
      <c r="F47" s="298"/>
      <c r="G47" s="298"/>
      <c r="H47" s="298"/>
      <c r="I47" s="299"/>
    </row>
    <row r="48" spans="1:9" ht="22.5" customHeight="1" x14ac:dyDescent="0.25">
      <c r="A48" s="283" t="s">
        <v>188</v>
      </c>
      <c r="B48" s="284"/>
      <c r="C48" s="284"/>
      <c r="D48" s="284"/>
      <c r="E48" s="284"/>
      <c r="F48" s="284"/>
      <c r="G48" s="284"/>
      <c r="H48" s="284"/>
      <c r="I48" s="285"/>
    </row>
    <row r="49" spans="1:9" ht="23.25" customHeight="1" x14ac:dyDescent="0.25">
      <c r="A49" s="283" t="s">
        <v>189</v>
      </c>
      <c r="B49" s="284"/>
      <c r="C49" s="284"/>
      <c r="D49" s="284"/>
      <c r="E49" s="284"/>
      <c r="F49" s="284"/>
      <c r="G49" s="284"/>
      <c r="H49" s="284"/>
      <c r="I49" s="285"/>
    </row>
    <row r="50" spans="1:9" x14ac:dyDescent="0.25">
      <c r="A50" s="286"/>
      <c r="B50" s="284"/>
      <c r="C50" s="284"/>
      <c r="D50" s="284"/>
      <c r="E50" s="284"/>
      <c r="F50" s="284"/>
      <c r="G50" s="284"/>
      <c r="H50" s="284"/>
      <c r="I50" s="285"/>
    </row>
    <row r="51" spans="1:9" x14ac:dyDescent="0.25">
      <c r="A51" s="287" t="s">
        <v>190</v>
      </c>
      <c r="B51" s="288"/>
      <c r="C51" s="288"/>
      <c r="D51" s="288"/>
      <c r="E51" s="288"/>
      <c r="F51" s="288"/>
      <c r="G51" s="288"/>
      <c r="H51" s="288"/>
      <c r="I51" s="289"/>
    </row>
    <row r="52" spans="1:9" x14ac:dyDescent="0.25">
      <c r="A52" s="286"/>
      <c r="B52" s="284"/>
      <c r="C52" s="284"/>
      <c r="D52" s="284"/>
      <c r="E52" s="284"/>
      <c r="F52" s="284"/>
      <c r="G52" s="284"/>
      <c r="H52" s="284"/>
      <c r="I52" s="285"/>
    </row>
    <row r="53" spans="1:9" x14ac:dyDescent="0.25">
      <c r="A53" s="268" t="s">
        <v>139</v>
      </c>
      <c r="B53" s="269"/>
      <c r="C53" s="269"/>
      <c r="D53" s="269"/>
      <c r="E53" s="269"/>
      <c r="F53" s="269"/>
      <c r="G53" s="269"/>
      <c r="H53" s="269"/>
      <c r="I53" s="270"/>
    </row>
    <row r="54" spans="1:9" x14ac:dyDescent="0.25">
      <c r="A54" s="268" t="s">
        <v>140</v>
      </c>
      <c r="B54" s="269"/>
      <c r="C54" s="269"/>
      <c r="D54" s="269"/>
      <c r="E54" s="269"/>
      <c r="F54" s="269"/>
      <c r="G54" s="269"/>
      <c r="H54" s="269"/>
      <c r="I54" s="270"/>
    </row>
    <row r="55" spans="1:9" x14ac:dyDescent="0.25">
      <c r="A55" s="268" t="s">
        <v>141</v>
      </c>
      <c r="B55" s="269"/>
      <c r="C55" s="269"/>
      <c r="D55" s="269"/>
      <c r="E55" s="269"/>
      <c r="F55" s="269"/>
      <c r="G55" s="269"/>
      <c r="H55" s="269"/>
      <c r="I55" s="270"/>
    </row>
    <row r="56" spans="1:9" x14ac:dyDescent="0.25">
      <c r="A56" s="268" t="s">
        <v>142</v>
      </c>
      <c r="B56" s="269"/>
      <c r="C56" s="269"/>
      <c r="D56" s="269"/>
      <c r="E56" s="269"/>
      <c r="F56" s="269"/>
      <c r="G56" s="269"/>
      <c r="H56" s="269"/>
      <c r="I56" s="270"/>
    </row>
    <row r="57" spans="1:9" ht="13.8" thickBot="1" x14ac:dyDescent="0.3">
      <c r="A57" s="271"/>
      <c r="B57" s="272"/>
      <c r="C57" s="272"/>
      <c r="D57" s="272"/>
      <c r="E57" s="272"/>
      <c r="F57" s="272"/>
      <c r="G57" s="272"/>
      <c r="H57" s="272"/>
      <c r="I57" s="273"/>
    </row>
  </sheetData>
  <mergeCells count="54">
    <mergeCell ref="A8:B8"/>
    <mergeCell ref="A9:B9"/>
    <mergeCell ref="A10:B10"/>
    <mergeCell ref="A13:I13"/>
    <mergeCell ref="A16:I16"/>
    <mergeCell ref="C8:I8"/>
    <mergeCell ref="C9:I9"/>
    <mergeCell ref="C10:I10"/>
    <mergeCell ref="A44:I44"/>
    <mergeCell ref="A19:D19"/>
    <mergeCell ref="E19:G19"/>
    <mergeCell ref="A57:I57"/>
    <mergeCell ref="A48:I48"/>
    <mergeCell ref="A49:I49"/>
    <mergeCell ref="A50:I50"/>
    <mergeCell ref="A51:I51"/>
    <mergeCell ref="A52:I52"/>
    <mergeCell ref="A53:I53"/>
    <mergeCell ref="A54:I54"/>
    <mergeCell ref="A55:I55"/>
    <mergeCell ref="A56:I56"/>
    <mergeCell ref="A25:D25"/>
    <mergeCell ref="E25:G25"/>
    <mergeCell ref="H19:I19"/>
    <mergeCell ref="E39:I39"/>
    <mergeCell ref="A17:I17"/>
    <mergeCell ref="A18:I18"/>
    <mergeCell ref="A24:I24"/>
    <mergeCell ref="A20:I20"/>
    <mergeCell ref="H25:I25"/>
    <mergeCell ref="A21:I21"/>
    <mergeCell ref="A26:I26"/>
    <mergeCell ref="A27:I27"/>
    <mergeCell ref="A36:I36"/>
    <mergeCell ref="A37:D37"/>
    <mergeCell ref="A32:I32"/>
    <mergeCell ref="A33:D33"/>
    <mergeCell ref="E33:I33"/>
    <mergeCell ref="A47:C47"/>
    <mergeCell ref="E47:I47"/>
    <mergeCell ref="A42:I42"/>
    <mergeCell ref="A43:I43"/>
    <mergeCell ref="A30:I30"/>
    <mergeCell ref="A31:D31"/>
    <mergeCell ref="E31:G31"/>
    <mergeCell ref="H31:I31"/>
    <mergeCell ref="A38:I38"/>
    <mergeCell ref="A45:I45"/>
    <mergeCell ref="A46:I46"/>
    <mergeCell ref="A40:I40"/>
    <mergeCell ref="A41:I41"/>
    <mergeCell ref="E37:G37"/>
    <mergeCell ref="H37:I37"/>
    <mergeCell ref="A39:D39"/>
  </mergeCells>
  <printOptions horizontalCentered="1"/>
  <pageMargins left="0.70866141732283472" right="0.70866141732283472" top="0.74803149606299213" bottom="0.74803149606299213" header="0.31496062992125984" footer="0.31496062992125984"/>
  <pageSetup paperSize="9" scale="71" orientation="portrait" r:id="rId1"/>
  <headerFooter>
    <oddFooter>&amp;L&amp;D&amp;C&amp;P of &amp;N&amp;R&amp;A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B12EBB81EBA3458C87D9F34D81E941" ma:contentTypeVersion="13" ma:contentTypeDescription="Create a new document." ma:contentTypeScope="" ma:versionID="489f9dc966167a197bf8d915bb35be07">
  <xsd:schema xmlns:xsd="http://www.w3.org/2001/XMLSchema" xmlns:xs="http://www.w3.org/2001/XMLSchema" xmlns:p="http://schemas.microsoft.com/office/2006/metadata/properties" xmlns:ns3="9ee9f88f-4f40-40ea-ba7e-4fe690e28fe7" xmlns:ns4="81c134e0-c201-42a6-90e2-eff9c89450e0" targetNamespace="http://schemas.microsoft.com/office/2006/metadata/properties" ma:root="true" ma:fieldsID="8429f8c1375403a3372fd6dfddec0b92" ns3:_="" ns4:_="">
    <xsd:import namespace="9ee9f88f-4f40-40ea-ba7e-4fe690e28fe7"/>
    <xsd:import namespace="81c134e0-c201-42a6-90e2-eff9c89450e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e9f88f-4f40-40ea-ba7e-4fe690e28f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c134e0-c201-42a6-90e2-eff9c89450e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5E1D80-39B0-4301-A0BF-58B23B97BD14}">
  <ds:schemaRefs>
    <ds:schemaRef ds:uri="http://www.w3.org/XML/1998/namespace"/>
    <ds:schemaRef ds:uri="http://purl.org/dc/elements/1.1/"/>
    <ds:schemaRef ds:uri="9ee9f88f-4f40-40ea-ba7e-4fe690e28fe7"/>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81c134e0-c201-42a6-90e2-eff9c89450e0"/>
    <ds:schemaRef ds:uri="http://purl.org/dc/terms/"/>
  </ds:schemaRefs>
</ds:datastoreItem>
</file>

<file path=customXml/itemProps2.xml><?xml version="1.0" encoding="utf-8"?>
<ds:datastoreItem xmlns:ds="http://schemas.openxmlformats.org/officeDocument/2006/customXml" ds:itemID="{53A52D76-3B78-460C-BFAB-1B689381A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e9f88f-4f40-40ea-ba7e-4fe690e28fe7"/>
    <ds:schemaRef ds:uri="81c134e0-c201-42a6-90e2-eff9c89450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CBF473-C928-4F35-ADF6-6401682057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PRICE SUMMARY DECLARATION</vt:lpstr>
      <vt:lpstr> 1.1 TRANSACTION FEE OBT</vt:lpstr>
      <vt:lpstr> 1.2 TRANS FEE TRADITIONAL</vt:lpstr>
      <vt:lpstr>2. TRANSACTION FEE OFFSITE </vt:lpstr>
      <vt:lpstr>3. MANAGEMENT FEE ONSITE</vt:lpstr>
      <vt:lpstr>4. MANAGEMENT FEE OFFSITE</vt:lpstr>
      <vt:lpstr>SUMMARY</vt:lpstr>
      <vt:lpstr>Price Declaration </vt:lpstr>
      <vt:lpstr>' 1.1 TRANSACTION FEE OBT'!Print_Area</vt:lpstr>
      <vt:lpstr>' 1.2 TRANS FEE TRADITIONAL'!Print_Area</vt:lpstr>
      <vt:lpstr>'2. TRANSACTION FEE OFFSITE '!Print_Area</vt:lpstr>
      <vt:lpstr>'3. MANAGEMENT FEE ONSITE'!Print_Area</vt:lpstr>
      <vt:lpstr>'4. MANAGEMENT FEE OFFSITE'!Print_Area</vt:lpstr>
      <vt:lpstr>'COVER SHEET'!Print_Area</vt:lpstr>
      <vt:lpstr>'Price Declaration '!Print_Area</vt:lpstr>
      <vt:lpstr>'PRICE SUMMARY DECLARATION'!Print_Area</vt:lpstr>
      <vt:lpstr>SUMMARY!Print_Area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Kgaugelo Sekokotla</cp:lastModifiedBy>
  <cp:lastPrinted>2021-07-14T09:35:49Z</cp:lastPrinted>
  <dcterms:created xsi:type="dcterms:W3CDTF">2007-09-21T10:17:54Z</dcterms:created>
  <dcterms:modified xsi:type="dcterms:W3CDTF">2021-12-01T11:52:54Z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0x01010060B12EBB81EBA3458C87D9F34D81E941</vt:lpwstr>
  </property>
</Properties>
</file>